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SME Hindu Colony Dadar_Bharat K Bhanushali\"/>
    </mc:Choice>
  </mc:AlternateContent>
  <xr:revisionPtr revIDLastSave="0" documentId="13_ncr:1_{4D300FAA-5586-4E3C-ABFA-13A2227E122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23" l="1"/>
  <c r="C4" i="25"/>
  <c r="C3" i="25"/>
  <c r="C5" i="25" s="1"/>
  <c r="D40" i="4"/>
  <c r="D39" i="4"/>
  <c r="D38" i="4"/>
  <c r="D34" i="4"/>
  <c r="P2" i="4"/>
  <c r="Q3" i="4"/>
  <c r="B3" i="4" s="1"/>
  <c r="C3" i="4" s="1"/>
  <c r="D3" i="4" s="1"/>
  <c r="P4" i="4"/>
  <c r="Q4" i="4"/>
  <c r="Q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<sst xmlns="http://schemas.openxmlformats.org/spreadsheetml/2006/main" count="136" uniqueCount="92">
  <si>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</si>
  <si>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</si>
  <si>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</si>
  <si>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</si>
  <si>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</si>
  <si>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</si>
  <si>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</si>
  <si>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</si>
  <si>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</si>
  <si>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</si>
  <si>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</si>
  <si>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</si>
  <si>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</si>
  <si>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</si>
  <si>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</si>
  <si>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</si>
  <si>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</si>
  <si>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</si>
  <si>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</si>
  <si>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</si>
  <si>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</si>
  <si>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</si>
  <si>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</si>
  <si>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</si>
  <si>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</si>
  <si>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</si>
  <si>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</si>
  <si>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</si>
  <si>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</si>
  <si>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</si>
  <si>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</si>
  <si>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</si>
  <si>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</si>
  <si>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</si>
  <si>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</si>
  <si>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</si>
  <si>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</si>
  <si>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</si>
  <si>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</si>
  <si>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</si>
  <si>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</si>
  <si>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</si>
  <si>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</si>
  <si>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</si>
  <si>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</si>
  <si>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</si>
  <si>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</si>
  <si>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</si>
  <si>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</si>
  <si>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</si>
  <si>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</si>
  <si>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</si>
  <si>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</si>
  <si>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</si>
  <si>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</si>
  <si>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</si>
  <si>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</si>
  <si>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</si>
  <si>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</si>
  <si>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</si>
  <si>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</si>
  <si>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</si>
  <si>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</si>
  <si>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</si>
  <si>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</si>
  <si>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</si>
  <si>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</si>
  <si>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</si>
  <si>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</si>
  <si>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</si>
  <si>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</si>
  <si>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</si>
  <si>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</si>
  <si>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</si>
  <si>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</si>
  <si>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</si>
  <si>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</si>
  <si>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</si>
  <si>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</si>
  <si>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</si>
  <si>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</si>
  <si>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</si>
  <si>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</si>
  <si>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</si>
  <si>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</si>
  <si>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- 1963</t>
  </si>
  <si>
    <t>pre val - 2020</t>
  </si>
  <si>
    <t>RATE</t>
  </si>
  <si>
    <t>VALUE</t>
  </si>
  <si>
    <t>LOFT</t>
  </si>
  <si>
    <t>TVALUE</t>
  </si>
  <si>
    <t>IGR-28.03.22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</si>
</sst>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9F994E-DA9F-5F91-2176-166A238D0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192313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D1767D-5663-EF70-8661-FFE9A427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93913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563755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07EBC0-06A5-E9D2-4534-043DAD951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383265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60BCF6-A487-7E53-0FFC-7C90B00C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32865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F01B0C-DD40-763F-A041-418236D5D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217920*0.7</f>
        <v>152544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152544</v>
      </c>
      <c r="D5" s="63" t="s">
        <v>62</v>
      </c>
      <c r="E5" s="64">
        <f>C5/10.764</f>
        <v>14171.683389074695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88960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63584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25433.600000000002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114393.60000000001</v>
      </c>
      <c r="D9" s="63" t="s">
        <v>62</v>
      </c>
      <c r="E9" s="64">
        <f>C9/10.764</f>
        <v>10627.424749163882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1963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60</v>
      </c>
      <c r="D13" s="70">
        <f>D12-C13</f>
        <v>40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16300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13600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60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</v>
      </c>
      <c r="D8" s="26">
        <v>1963</v>
      </c>
      <c r="F8" s="19"/>
    </row>
    <row r="9" spans="1:6" x14ac:dyDescent="0.25">
      <c r="A9" s="16" t="s">
        <v>19</v>
      </c>
      <c r="B9" s="25"/>
      <c r="C9" s="26">
        <v>65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83.07692307692308</v>
      </c>
      <c r="D10" s="26"/>
      <c r="F10" s="19"/>
    </row>
    <row r="11" spans="1:6" x14ac:dyDescent="0.25">
      <c r="A11" s="16"/>
      <c r="B11" s="27"/>
      <c r="C11" s="28">
        <f>C10%</f>
        <v>0.83076923076923082</v>
      </c>
      <c r="D11" s="28"/>
      <c r="F11" s="19"/>
    </row>
    <row r="12" spans="1:6" x14ac:dyDescent="0.25">
      <c r="A12" s="16" t="s">
        <v>21</v>
      </c>
      <c r="B12" s="20"/>
      <c r="C12" s="21">
        <f>C6*C11</f>
        <v>2243.0769230769233</v>
      </c>
      <c r="D12" s="24"/>
      <c r="F12" s="19"/>
    </row>
    <row r="13" spans="1:6" x14ac:dyDescent="0.25">
      <c r="A13" s="16" t="s">
        <v>22</v>
      </c>
      <c r="B13" s="20"/>
      <c r="C13" s="21">
        <f>C6-C12</f>
        <v>456.92307692307668</v>
      </c>
      <c r="D13" s="24"/>
      <c r="F13" s="19"/>
    </row>
    <row r="14" spans="1:6" x14ac:dyDescent="0.25">
      <c r="A14" s="16" t="s">
        <v>15</v>
      </c>
      <c r="B14" s="20"/>
      <c r="C14" s="21">
        <f>C5</f>
        <v>13600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C14+C13+0.08</f>
        <v>14057.003076923076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950</v>
      </c>
      <c r="D18" s="26"/>
      <c r="F18" s="19"/>
    </row>
    <row r="19" spans="1:6" x14ac:dyDescent="0.25">
      <c r="A19" s="16" t="s">
        <v>74</v>
      </c>
      <c r="B19" s="6"/>
      <c r="C19" s="32">
        <f>C18*C16</f>
        <v>13354152.923076922</v>
      </c>
      <c r="D19" s="33"/>
      <c r="E19" s="70"/>
      <c r="F19" s="34"/>
    </row>
    <row r="20" spans="1:6" x14ac:dyDescent="0.25">
      <c r="A20" s="16" t="s">
        <v>24</v>
      </c>
      <c r="C20" s="35">
        <f>C19*90%</f>
        <v>12018737.63076923</v>
      </c>
      <c r="D20" s="32"/>
      <c r="F20" s="19"/>
    </row>
    <row r="21" spans="1:6" x14ac:dyDescent="0.25">
      <c r="A21" s="16" t="s">
        <v>25</v>
      </c>
      <c r="C21" s="35">
        <f>C19*80%</f>
        <v>10683322.338461539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2565000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27821.151923076923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6" sqref="G6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860</v>
      </c>
      <c r="C2" s="4">
        <f t="shared" ref="C2:C16" si="1">B2*1.2</f>
        <v>1032</v>
      </c>
      <c r="D2" s="4">
        <f t="shared" ref="D2:D16" si="2">C2*1.2</f>
        <v>1238.3999999999999</v>
      </c>
      <c r="E2" s="5">
        <f t="shared" ref="E2:E16" si="3">R2</f>
        <v>12000000</v>
      </c>
      <c r="F2" s="4">
        <f t="shared" ref="F2:F15" si="4">ROUND((E2/B2),0)</f>
        <v>13953</v>
      </c>
      <c r="G2" s="77">
        <f t="shared" ref="G2:G15" si="5">ROUND((E2/C2),0)</f>
        <v>11628</v>
      </c>
      <c r="H2" s="77">
        <f t="shared" ref="H2:H15" si="6">ROUND((E2/D2),0)</f>
        <v>9690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860</v>
      </c>
      <c r="R2" s="78">
        <v>12000000</v>
      </c>
      <c r="S2" s="78" t="s">
        <v>91</v>
      </c>
    </row>
    <row r="3" spans="1:19" x14ac:dyDescent="0.25">
      <c r="A3" s="4">
        <v>2</v>
      </c>
      <c r="B3" s="4">
        <f t="shared" si="0"/>
        <v>1666.6666666666667</v>
      </c>
      <c r="C3" s="4">
        <f t="shared" si="1"/>
        <v>2000</v>
      </c>
      <c r="D3" s="4">
        <f t="shared" si="2"/>
        <v>2400</v>
      </c>
      <c r="E3" s="5">
        <f t="shared" si="3"/>
        <v>30000000</v>
      </c>
      <c r="F3" s="4">
        <f t="shared" si="4"/>
        <v>18000</v>
      </c>
      <c r="G3" s="77">
        <f t="shared" si="5"/>
        <v>15000</v>
      </c>
      <c r="H3" s="77">
        <f t="shared" si="6"/>
        <v>12500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2000</v>
      </c>
      <c r="Q3" s="7">
        <f t="shared" ref="Q3:Q10" si="10">P3/1.2</f>
        <v>1666.6666666666667</v>
      </c>
      <c r="R3" s="78">
        <v>30000000</v>
      </c>
      <c r="S3" s="2"/>
    </row>
    <row r="4" spans="1:19" x14ac:dyDescent="0.25">
      <c r="A4" s="4">
        <v>3</v>
      </c>
      <c r="B4" s="4">
        <f t="shared" si="0"/>
        <v>371.52777777777783</v>
      </c>
      <c r="C4" s="4">
        <f t="shared" si="1"/>
        <v>445.83333333333337</v>
      </c>
      <c r="D4" s="4">
        <f t="shared" si="2"/>
        <v>535</v>
      </c>
      <c r="E4" s="5">
        <f t="shared" si="3"/>
        <v>9000000</v>
      </c>
      <c r="F4" s="4">
        <f t="shared" si="4"/>
        <v>24224</v>
      </c>
      <c r="G4" s="4">
        <f t="shared" si="5"/>
        <v>20187</v>
      </c>
      <c r="H4" s="4">
        <f t="shared" si="6"/>
        <v>16822</v>
      </c>
      <c r="I4" s="4">
        <f t="shared" si="7"/>
        <v>0</v>
      </c>
      <c r="J4" s="4">
        <f t="shared" si="8"/>
        <v>0</v>
      </c>
      <c r="O4">
        <v>535</v>
      </c>
      <c r="P4">
        <f t="shared" si="9"/>
        <v>445.83333333333337</v>
      </c>
      <c r="Q4">
        <f t="shared" si="10"/>
        <v>371.52777777777783</v>
      </c>
      <c r="R4" s="2">
        <v>9000000</v>
      </c>
      <c r="S4" s="2"/>
    </row>
    <row r="5" spans="1:19" x14ac:dyDescent="0.25">
      <c r="A5" s="4">
        <v>4</v>
      </c>
      <c r="B5" s="4">
        <f t="shared" si="0"/>
        <v>450</v>
      </c>
      <c r="C5" s="4">
        <f t="shared" si="1"/>
        <v>540</v>
      </c>
      <c r="D5" s="4">
        <f t="shared" si="2"/>
        <v>648</v>
      </c>
      <c r="E5" s="5">
        <f t="shared" si="3"/>
        <v>10000000</v>
      </c>
      <c r="F5" s="4">
        <f t="shared" si="4"/>
        <v>22222</v>
      </c>
      <c r="G5" s="77">
        <f t="shared" si="5"/>
        <v>18519</v>
      </c>
      <c r="H5" s="77">
        <f t="shared" si="6"/>
        <v>15432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540</v>
      </c>
      <c r="Q5" s="7">
        <f t="shared" si="10"/>
        <v>450</v>
      </c>
      <c r="R5" s="78">
        <v>10000000</v>
      </c>
      <c r="S5" s="2"/>
    </row>
    <row r="6" spans="1:19" x14ac:dyDescent="0.25">
      <c r="A6" s="4">
        <v>5</v>
      </c>
      <c r="B6" s="4">
        <f t="shared" si="0"/>
        <v>535</v>
      </c>
      <c r="C6" s="4">
        <f t="shared" si="1"/>
        <v>642</v>
      </c>
      <c r="D6" s="4">
        <f t="shared" si="2"/>
        <v>770.4</v>
      </c>
      <c r="E6" s="5">
        <f t="shared" si="3"/>
        <v>9000000</v>
      </c>
      <c r="F6" s="4">
        <f t="shared" si="4"/>
        <v>16822</v>
      </c>
      <c r="G6" s="80">
        <f t="shared" si="5"/>
        <v>14019</v>
      </c>
      <c r="H6" s="80">
        <f t="shared" si="6"/>
        <v>11682</v>
      </c>
      <c r="I6" s="80">
        <f t="shared" si="7"/>
        <v>0</v>
      </c>
      <c r="J6" s="80">
        <f t="shared" si="8"/>
        <v>0</v>
      </c>
      <c r="K6" s="81"/>
      <c r="L6" s="81"/>
      <c r="M6" s="81"/>
      <c r="N6" s="81"/>
      <c r="O6" s="81">
        <v>0</v>
      </c>
      <c r="P6" s="81">
        <f t="shared" si="9"/>
        <v>0</v>
      </c>
      <c r="Q6" s="81">
        <v>535</v>
      </c>
      <c r="R6" s="82">
        <v>9000000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1135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950</v>
      </c>
      <c r="H29" s="10">
        <f>G29/G28</f>
        <v>0.83700440528634357</v>
      </c>
    </row>
    <row r="30" spans="1:19" s="10" customFormat="1" x14ac:dyDescent="0.25">
      <c r="F30" s="57" t="s">
        <v>73</v>
      </c>
      <c r="G30" s="57">
        <v>14000</v>
      </c>
    </row>
    <row r="31" spans="1:19" s="10" customFormat="1" x14ac:dyDescent="0.25">
      <c r="C31" s="75" t="s">
        <v>86</v>
      </c>
      <c r="D31" s="75"/>
      <c r="F31" s="75" t="s">
        <v>74</v>
      </c>
      <c r="G31" s="75">
        <f>G29*G30</f>
        <v>13300000</v>
      </c>
      <c r="H31" s="10" t="e">
        <f>G31/D29</f>
        <v>#DIV/0!</v>
      </c>
    </row>
    <row r="32" spans="1:19" s="10" customFormat="1" x14ac:dyDescent="0.25">
      <c r="C32" s="75" t="s">
        <v>72</v>
      </c>
      <c r="D32" s="75">
        <v>950</v>
      </c>
      <c r="F32" s="75" t="s">
        <v>24</v>
      </c>
      <c r="G32" s="75">
        <f>G31*90%</f>
        <v>11970000</v>
      </c>
    </row>
    <row r="33" spans="3:7" s="10" customFormat="1" x14ac:dyDescent="0.25">
      <c r="C33" s="75" t="s">
        <v>87</v>
      </c>
      <c r="D33" s="75">
        <v>16000</v>
      </c>
      <c r="F33" s="75" t="s">
        <v>25</v>
      </c>
      <c r="G33" s="75">
        <f>G31*80%</f>
        <v>10640000</v>
      </c>
    </row>
    <row r="34" spans="3:7" s="10" customFormat="1" x14ac:dyDescent="0.25">
      <c r="C34" s="75" t="s">
        <v>88</v>
      </c>
      <c r="D34" s="75">
        <f>D32*D33</f>
        <v>15200000</v>
      </c>
    </row>
    <row r="35" spans="3:7" s="10" customFormat="1" x14ac:dyDescent="0.25">
      <c r="C35" s="75"/>
      <c r="D35" s="75"/>
    </row>
    <row r="36" spans="3:7" s="10" customFormat="1" x14ac:dyDescent="0.25">
      <c r="C36" s="75" t="s">
        <v>89</v>
      </c>
      <c r="D36" s="75">
        <v>623</v>
      </c>
    </row>
    <row r="37" spans="3:7" s="10" customFormat="1" x14ac:dyDescent="0.25">
      <c r="C37" s="75" t="s">
        <v>87</v>
      </c>
      <c r="D37" s="75">
        <v>4000</v>
      </c>
    </row>
    <row r="38" spans="3:7" s="10" customFormat="1" x14ac:dyDescent="0.25">
      <c r="C38" s="75" t="s">
        <v>88</v>
      </c>
      <c r="D38" s="75">
        <f>D36*D37</f>
        <v>2492000</v>
      </c>
    </row>
    <row r="39" spans="3:7" s="10" customFormat="1" x14ac:dyDescent="0.25">
      <c r="C39" s="75" t="s">
        <v>90</v>
      </c>
      <c r="D39" s="75">
        <f>D38+D34</f>
        <v>17692000</v>
      </c>
    </row>
    <row r="40" spans="3:7" s="10" customFormat="1" x14ac:dyDescent="0.25">
      <c r="D40" s="10">
        <f>D39*0.9</f>
        <v>15922800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2023-09-01T05:12:06Z</dcterms:modified>
</cp:coreProperties>
</file>