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4" i="1" l="1"/>
  <c r="K23" i="1"/>
  <c r="I24" i="1"/>
  <c r="R20" i="1"/>
  <c r="Q15" i="1"/>
  <c r="Q13" i="1"/>
  <c r="Q12" i="1"/>
  <c r="R9" i="1"/>
  <c r="R15" i="1"/>
  <c r="R4" i="1"/>
  <c r="N4" i="1"/>
  <c r="N19" i="1"/>
  <c r="N18" i="1"/>
  <c r="N17" i="1"/>
  <c r="N15" i="1"/>
  <c r="N12" i="1"/>
  <c r="N5" i="1"/>
  <c r="N20" i="1"/>
  <c r="P17" i="1" l="1"/>
  <c r="O17" i="1"/>
  <c r="K3" i="1" l="1"/>
  <c r="N8" i="1"/>
  <c r="N3" i="1"/>
  <c r="N9" i="1" l="1"/>
  <c r="N10" i="1" s="1"/>
  <c r="F25" i="1" l="1"/>
  <c r="C30" i="1"/>
  <c r="K6" i="1"/>
  <c r="K2" i="1"/>
  <c r="R3" i="1"/>
  <c r="Q2" i="1"/>
  <c r="I3" i="1" l="1"/>
  <c r="D26" i="1"/>
  <c r="F15" i="1" l="1"/>
  <c r="C14" i="1"/>
  <c r="C18" i="1" s="1"/>
  <c r="C15" i="1"/>
  <c r="C16" i="1"/>
  <c r="C17" i="1"/>
  <c r="C20" i="1"/>
  <c r="C13" i="1"/>
  <c r="D8" i="1"/>
  <c r="C7" i="1"/>
  <c r="C6" i="1"/>
</calcChain>
</file>

<file path=xl/sharedStrings.xml><?xml version="1.0" encoding="utf-8"?>
<sst xmlns="http://schemas.openxmlformats.org/spreadsheetml/2006/main" count="27" uniqueCount="25">
  <si>
    <t>25.11.2011</t>
  </si>
  <si>
    <t>BU</t>
  </si>
  <si>
    <t>Terrace</t>
  </si>
  <si>
    <t>OC</t>
  </si>
  <si>
    <t>Measurement</t>
  </si>
  <si>
    <t>Carpet</t>
  </si>
  <si>
    <t>FB</t>
  </si>
  <si>
    <t>22.08.2022</t>
  </si>
  <si>
    <t>Area</t>
  </si>
  <si>
    <t>Price Indicator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</si>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</sst>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5" formatCode="_ * #,##0_ ;_ * \-#,##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0" fillId="2" borderId="0" xfId="0" applyFill="1"/>
    <xf numFmtId="43" fontId="0" fillId="0" borderId="0" xfId="1" applyFont="1"/>
    <xf numFmtId="0" fontId="0" fillId="0" borderId="1" xfId="0" applyBorder="1"/>
    <xf numFmtId="43" fontId="0" fillId="0" borderId="1" xfId="0" applyNumberFormat="1" applyBorder="1"/>
    <xf numFmtId="10" fontId="0" fillId="0" borderId="1" xfId="0" applyNumberFormat="1" applyBorder="1"/>
    <xf numFmtId="43" fontId="0" fillId="0" borderId="1" xfId="1" applyFont="1" applyBorder="1"/>
    <xf numFmtId="0" fontId="0" fillId="3" borderId="1" xfId="0" applyFill="1" applyBorder="1"/>
    <xf numFmtId="43" fontId="0" fillId="3" borderId="1" xfId="0" applyNumberFormat="1" applyFill="1" applyBorder="1"/>
    <xf numFmtId="43" fontId="0" fillId="0" borderId="0" xfId="0" applyNumberFormat="1"/>
    <xf numFmtId="165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27</xdr:col>
      <xdr:colOff>379095</xdr:colOff>
      <xdr:row>94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" y="9525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26</xdr:col>
      <xdr:colOff>379095</xdr:colOff>
      <xdr:row>143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859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26</xdr:col>
      <xdr:colOff>379095</xdr:colOff>
      <xdr:row>197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9146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1</xdr:row>
      <xdr:rowOff>0</xdr:rowOff>
    </xdr:from>
    <xdr:to>
      <xdr:col>66</xdr:col>
      <xdr:colOff>607695</xdr:colOff>
      <xdr:row>45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603200" y="190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50</xdr:row>
      <xdr:rowOff>0</xdr:rowOff>
    </xdr:from>
    <xdr:to>
      <xdr:col>66</xdr:col>
      <xdr:colOff>607695</xdr:colOff>
      <xdr:row>94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603200" y="9525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98</xdr:row>
      <xdr:rowOff>0</xdr:rowOff>
    </xdr:from>
    <xdr:to>
      <xdr:col>66</xdr:col>
      <xdr:colOff>607695</xdr:colOff>
      <xdr:row>142</xdr:row>
      <xdr:rowOff>189428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603200" y="18669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75</xdr:col>
      <xdr:colOff>0</xdr:colOff>
      <xdr:row>1</xdr:row>
      <xdr:rowOff>0</xdr:rowOff>
    </xdr:from>
    <xdr:to>
      <xdr:col>99</xdr:col>
      <xdr:colOff>607695</xdr:colOff>
      <xdr:row>45</xdr:row>
      <xdr:rowOff>189428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720000" y="1905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tabSelected="1" workbookViewId="0">
      <selection activeCell="J25" sqref="J25"/>
    </sheetView>
  </sheetViews>
  <sheetFormatPr defaultRowHeight="15" x14ac:dyDescent="0.25"/>
  <cols>
    <col min="3" max="3" width="10" bestFit="1" customWidth="1"/>
    <col min="4" max="4" width="12.5703125" bestFit="1" customWidth="1"/>
    <col min="11" max="11" width="12.5703125" bestFit="1" customWidth="1"/>
    <col min="13" max="13" width="28.42578125" bestFit="1" customWidth="1"/>
    <col min="14" max="14" width="12.5703125" bestFit="1" customWidth="1"/>
    <col min="15" max="16" width="10" bestFit="1" customWidth="1"/>
    <col min="17" max="17" width="11.5703125" bestFit="1" customWidth="1"/>
    <col min="18" max="18" width="12.5703125" bestFit="1" customWidth="1"/>
  </cols>
  <sheetData>
    <row r="1" spans="1:18" x14ac:dyDescent="0.25">
      <c r="A1" t="s">
        <v>0</v>
      </c>
      <c r="I1">
        <v>350</v>
      </c>
      <c r="K1">
        <v>355</v>
      </c>
      <c r="M1" s="3" t="s">
        <v>10</v>
      </c>
      <c r="N1" s="3">
        <v>2023</v>
      </c>
      <c r="Q1">
        <v>26620</v>
      </c>
      <c r="R1">
        <v>2023</v>
      </c>
    </row>
    <row r="2" spans="1:18" x14ac:dyDescent="0.25">
      <c r="A2">
        <v>2300000</v>
      </c>
      <c r="I2">
        <v>13300</v>
      </c>
      <c r="K2">
        <f>K1*1.2</f>
        <v>426</v>
      </c>
      <c r="M2" s="3" t="s">
        <v>11</v>
      </c>
      <c r="N2" s="3">
        <v>2004</v>
      </c>
      <c r="Q2">
        <f>Q1/10.764</f>
        <v>2473.0583426235603</v>
      </c>
      <c r="R2">
        <v>2004</v>
      </c>
    </row>
    <row r="3" spans="1:18" x14ac:dyDescent="0.25">
      <c r="I3">
        <f>I2*I1</f>
        <v>4655000</v>
      </c>
      <c r="K3">
        <f>K2*1.2</f>
        <v>511.2</v>
      </c>
      <c r="M3" s="3" t="s">
        <v>12</v>
      </c>
      <c r="N3" s="3">
        <f>N1-N2</f>
        <v>19</v>
      </c>
      <c r="R3">
        <f>R1-R2</f>
        <v>19</v>
      </c>
    </row>
    <row r="4" spans="1:18" x14ac:dyDescent="0.25">
      <c r="K4">
        <v>511</v>
      </c>
      <c r="M4" s="3"/>
      <c r="N4" s="3">
        <f>60-N3</f>
        <v>41</v>
      </c>
      <c r="R4">
        <f>100-R3</f>
        <v>81</v>
      </c>
    </row>
    <row r="5" spans="1:18" x14ac:dyDescent="0.25">
      <c r="K5" s="2">
        <v>9300</v>
      </c>
      <c r="M5" s="3" t="s">
        <v>13</v>
      </c>
      <c r="N5" s="4">
        <f>350*2500</f>
        <v>875000</v>
      </c>
    </row>
    <row r="6" spans="1:18" x14ac:dyDescent="0.25">
      <c r="A6" t="s">
        <v>1</v>
      </c>
      <c r="B6">
        <v>29.74</v>
      </c>
      <c r="C6">
        <f>B6*10.764</f>
        <v>320.12135999999998</v>
      </c>
      <c r="D6">
        <v>320</v>
      </c>
      <c r="K6" s="2">
        <f>K5*K4</f>
        <v>4752300</v>
      </c>
      <c r="M6" s="3" t="s">
        <v>14</v>
      </c>
      <c r="N6" s="3"/>
    </row>
    <row r="7" spans="1:18" x14ac:dyDescent="0.25">
      <c r="A7" t="s">
        <v>2</v>
      </c>
      <c r="B7">
        <v>2.78</v>
      </c>
      <c r="C7">
        <f>B7*10.764</f>
        <v>29.923919999999995</v>
      </c>
      <c r="D7">
        <v>30</v>
      </c>
      <c r="M7" s="3"/>
      <c r="N7" s="3"/>
    </row>
    <row r="8" spans="1:18" x14ac:dyDescent="0.25">
      <c r="D8" s="1">
        <f>SUM(D6:D7)</f>
        <v>350</v>
      </c>
      <c r="M8" s="3" t="s">
        <v>15</v>
      </c>
      <c r="N8" s="3">
        <f>100-10</f>
        <v>90</v>
      </c>
    </row>
    <row r="9" spans="1:18" x14ac:dyDescent="0.25">
      <c r="M9" s="3" t="s">
        <v>16</v>
      </c>
      <c r="N9" s="3">
        <f>N8*N3/60</f>
        <v>28.5</v>
      </c>
      <c r="Q9" s="2">
        <v>109800</v>
      </c>
      <c r="R9" s="10">
        <f>Q9/10.764</f>
        <v>10200.668896321071</v>
      </c>
    </row>
    <row r="10" spans="1:18" x14ac:dyDescent="0.25">
      <c r="A10" t="s">
        <v>3</v>
      </c>
      <c r="B10">
        <v>2004</v>
      </c>
      <c r="M10" s="3"/>
      <c r="N10" s="5">
        <f>N9%</f>
        <v>0.28499999999999998</v>
      </c>
      <c r="Q10" s="2">
        <v>37300</v>
      </c>
      <c r="R10" s="10"/>
    </row>
    <row r="11" spans="1:18" x14ac:dyDescent="0.25">
      <c r="M11" s="3"/>
      <c r="N11" s="3"/>
      <c r="Q11" s="2"/>
      <c r="R11" s="10"/>
    </row>
    <row r="12" spans="1:18" x14ac:dyDescent="0.25">
      <c r="A12" t="s">
        <v>4</v>
      </c>
      <c r="M12" s="3" t="s">
        <v>17</v>
      </c>
      <c r="N12" s="4">
        <f>ROUND((N5*N10),0)</f>
        <v>249375</v>
      </c>
      <c r="Q12" s="2">
        <f>Q9-Q10</f>
        <v>72500</v>
      </c>
      <c r="R12" s="10"/>
    </row>
    <row r="13" spans="1:18" x14ac:dyDescent="0.25">
      <c r="A13">
        <v>8.11</v>
      </c>
      <c r="B13">
        <v>13.7</v>
      </c>
      <c r="C13">
        <f>B13*A13</f>
        <v>111.10699999999999</v>
      </c>
      <c r="E13" t="s">
        <v>5</v>
      </c>
      <c r="F13">
        <v>339</v>
      </c>
      <c r="M13" s="3" t="s">
        <v>8</v>
      </c>
      <c r="N13" s="4">
        <v>350</v>
      </c>
      <c r="Q13" s="2">
        <f>Q12*81%</f>
        <v>58725.000000000007</v>
      </c>
      <c r="R13" s="10"/>
    </row>
    <row r="14" spans="1:18" x14ac:dyDescent="0.25">
      <c r="A14">
        <v>7.1</v>
      </c>
      <c r="B14">
        <v>10.7</v>
      </c>
      <c r="C14">
        <f t="shared" ref="C14:C20" si="0">B14*A14</f>
        <v>75.969999999999985</v>
      </c>
      <c r="E14" t="s">
        <v>6</v>
      </c>
      <c r="F14">
        <v>16</v>
      </c>
      <c r="M14" s="3" t="s">
        <v>18</v>
      </c>
      <c r="N14" s="6">
        <v>13500</v>
      </c>
      <c r="Q14" s="2"/>
      <c r="R14" s="10"/>
    </row>
    <row r="15" spans="1:18" x14ac:dyDescent="0.25">
      <c r="A15">
        <v>3</v>
      </c>
      <c r="B15">
        <v>4</v>
      </c>
      <c r="C15">
        <f t="shared" si="0"/>
        <v>12</v>
      </c>
      <c r="F15" s="1">
        <f>SUM(F13:F14)</f>
        <v>355</v>
      </c>
      <c r="M15" s="3" t="s">
        <v>19</v>
      </c>
      <c r="N15" s="4">
        <f>N14*N13</f>
        <v>4725000</v>
      </c>
      <c r="Q15" s="2">
        <f>Q13+Q10</f>
        <v>96025</v>
      </c>
      <c r="R15" s="10">
        <f>Q15/10.764</f>
        <v>8920.9401709401718</v>
      </c>
    </row>
    <row r="16" spans="1:18" x14ac:dyDescent="0.25">
      <c r="A16">
        <v>4</v>
      </c>
      <c r="B16">
        <v>4</v>
      </c>
      <c r="C16">
        <f t="shared" si="0"/>
        <v>16</v>
      </c>
      <c r="M16" s="3" t="s">
        <v>20</v>
      </c>
      <c r="N16" s="3"/>
    </row>
    <row r="17" spans="1:18" x14ac:dyDescent="0.25">
      <c r="A17">
        <v>8.8000000000000007</v>
      </c>
      <c r="B17">
        <v>14.1</v>
      </c>
      <c r="C17">
        <f t="shared" si="0"/>
        <v>124.08000000000001</v>
      </c>
      <c r="M17" s="7" t="s">
        <v>21</v>
      </c>
      <c r="N17" s="8">
        <f>N15-N12</f>
        <v>4475625</v>
      </c>
      <c r="O17" s="9">
        <f>N17/350</f>
        <v>12787.5</v>
      </c>
      <c r="P17" s="9">
        <f>O17*1.2</f>
        <v>15345</v>
      </c>
    </row>
    <row r="18" spans="1:18" x14ac:dyDescent="0.25">
      <c r="C18">
        <f>SUM(C13:C17)</f>
        <v>339.15699999999998</v>
      </c>
      <c r="M18" s="7" t="s">
        <v>22</v>
      </c>
      <c r="N18" s="8">
        <f>ROUND((N17*90%),0)</f>
        <v>4028063</v>
      </c>
      <c r="R18" s="2">
        <v>350</v>
      </c>
    </row>
    <row r="19" spans="1:18" x14ac:dyDescent="0.25">
      <c r="M19" s="7" t="s">
        <v>23</v>
      </c>
      <c r="N19" s="8">
        <f>ROUND((N17*80%),0)</f>
        <v>3580500</v>
      </c>
      <c r="R19" s="2">
        <v>8921</v>
      </c>
    </row>
    <row r="20" spans="1:18" x14ac:dyDescent="0.25">
      <c r="A20">
        <v>2</v>
      </c>
      <c r="B20">
        <v>8.11</v>
      </c>
      <c r="C20">
        <f t="shared" si="0"/>
        <v>16.22</v>
      </c>
      <c r="M20" s="7" t="s">
        <v>24</v>
      </c>
      <c r="N20" s="8">
        <f>MROUND((N17*0.025/12),500)</f>
        <v>9500</v>
      </c>
      <c r="R20" s="2">
        <f>R19*R18</f>
        <v>3122350</v>
      </c>
    </row>
    <row r="22" spans="1:18" x14ac:dyDescent="0.25">
      <c r="I22">
        <v>5500000</v>
      </c>
    </row>
    <row r="23" spans="1:18" x14ac:dyDescent="0.25">
      <c r="I23">
        <v>413</v>
      </c>
      <c r="J23">
        <v>590</v>
      </c>
      <c r="K23">
        <f>J23/I23</f>
        <v>1.4285714285714286</v>
      </c>
    </row>
    <row r="24" spans="1:18" x14ac:dyDescent="0.25">
      <c r="A24" t="s">
        <v>7</v>
      </c>
      <c r="I24">
        <f>I22/I23</f>
        <v>13317.191283292977</v>
      </c>
      <c r="J24">
        <f>I22/J23</f>
        <v>9322.0338983050842</v>
      </c>
    </row>
    <row r="25" spans="1:18" x14ac:dyDescent="0.25">
      <c r="A25" t="s">
        <v>5</v>
      </c>
      <c r="B25">
        <v>381</v>
      </c>
      <c r="F25">
        <f>B26/B25</f>
        <v>1.1443569553805775</v>
      </c>
    </row>
    <row r="26" spans="1:18" x14ac:dyDescent="0.25">
      <c r="A26" t="s">
        <v>1</v>
      </c>
      <c r="B26">
        <v>436</v>
      </c>
      <c r="C26" s="2">
        <v>12825</v>
      </c>
      <c r="D26" s="2">
        <f>C26*B26</f>
        <v>5591700</v>
      </c>
    </row>
    <row r="29" spans="1:18" x14ac:dyDescent="0.25">
      <c r="A29" t="s">
        <v>9</v>
      </c>
    </row>
    <row r="30" spans="1:18" x14ac:dyDescent="0.25">
      <c r="A30">
        <v>436</v>
      </c>
      <c r="B30">
        <v>5550000</v>
      </c>
      <c r="C30">
        <f>B30/A30</f>
        <v>12729.357798165138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0" zoomScaleNormal="10" workbookViewId="0">
      <selection activeCell="DT218" sqref="DT21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2023-08-25T06:25:51Z</dcterms:modified>
</cp:coreProperties>
</file>