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mrata B Patel\"/>
    </mc:Choice>
  </mc:AlternateContent>
  <xr:revisionPtr revIDLastSave="0" documentId="13_ncr:1_{12386B5B-653E-40DC-9B98-D4BC1DDF080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Q11" i="4" l="1"/>
  <c r="Q10" i="4"/>
  <c r="P9" i="4"/>
  <c r="U40" i="4"/>
  <c r="U39" i="4"/>
  <c r="U38" i="4"/>
  <c r="U37" i="4"/>
  <c r="U36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J19" i="4"/>
  <c r="J20" i="4"/>
  <c r="I22" i="4" l="1"/>
  <c r="J22" i="4" s="1"/>
  <c r="N20" i="4"/>
  <c r="P13" i="4"/>
  <c r="Q12" i="4"/>
  <c r="P8" i="4"/>
  <c r="P7" i="4"/>
  <c r="P6" i="4"/>
  <c r="P5" i="4"/>
  <c r="P4" i="4"/>
  <c r="P3" i="4"/>
  <c r="P2" i="4"/>
  <c r="C15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<sst xmlns="http://schemas.openxmlformats.org/spreadsheetml/2006/main" count="35" uniqueCount="30">
  <si>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</si>
  <si>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</si>
  <si>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</si>
  <si>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</si>
  <si>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</si>
  <si>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</si>
  <si>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</si>
  <si>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</si>
  <si>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</si>
  <si>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</si>
  <si>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</si>
  <si>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</si>
  <si>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</si>
  <si>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</si>
  <si>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</si>
  <si>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bua - index</t>
  </si>
  <si>
    <t>rate on ca</t>
  </si>
  <si>
    <t>16000 to 18000 on ca</t>
  </si>
  <si>
    <t>mca</t>
  </si>
  <si>
    <t>cb</t>
  </si>
  <si>
    <t>db</t>
  </si>
  <si>
    <t>bal</t>
  </si>
  <si>
    <t>f. no. 1201, 12th floor, B. no. 1, Casa Marina, hiranandani estate, ghodbunder road, thane west</t>
  </si>
  <si>
    <t>agreeemtn  -  03.09.2012 - 1,05,75,000</t>
  </si>
  <si>
    <t>oc - 2010</t>
  </si>
  <si>
    <t>15.05.23</t>
  </si>
  <si>
    <t>19.05.23</t>
  </si>
  <si>
    <t>31.01.23</t>
  </si>
  <si>
    <t xml:space="preserve">incl car parking </t>
  </si>
  <si>
    <t>1 open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</si>
</sst>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38100</xdr:rowOff>
    </xdr:from>
    <xdr:to>
      <xdr:col>31</xdr:col>
      <xdr:colOff>142875</xdr:colOff>
      <xdr:row>54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60587-EBE0-4B80-A1AC-F1C96453F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778" r="2540" b="6007"/>
        <a:stretch/>
      </xdr:blipFill>
      <xdr:spPr>
        <a:xfrm>
          <a:off x="1219200" y="1181100"/>
          <a:ext cx="17821275" cy="88677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6A0161-D2C8-47CC-A655-EF4F66B9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1CC87-DBFE-4152-AF36-808B9AF0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6B05E-9BEC-4DD5-9F03-6F12E01E8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12</xdr:row>
      <xdr:rowOff>76200</xdr:rowOff>
    </xdr:from>
    <xdr:to>
      <xdr:col>25</xdr:col>
      <xdr:colOff>542926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0302F-3B50-46EC-B1B6-64AA97209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223" r="18532" b="6469"/>
        <a:stretch/>
      </xdr:blipFill>
      <xdr:spPr>
        <a:xfrm>
          <a:off x="895350" y="2362200"/>
          <a:ext cx="14887576" cy="887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7</xdr:row>
      <xdr:rowOff>190499</xdr:rowOff>
    </xdr:from>
    <xdr:to>
      <xdr:col>25</xdr:col>
      <xdr:colOff>523875</xdr:colOff>
      <xdr:row>54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ECE8A-5C76-47E5-8C3D-5C89B223D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131" r="18688" b="6377"/>
        <a:stretch/>
      </xdr:blipFill>
      <xdr:spPr>
        <a:xfrm>
          <a:off x="914400" y="1523999"/>
          <a:ext cx="14849475" cy="88963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171451</xdr:rowOff>
    </xdr:from>
    <xdr:to>
      <xdr:col>18</xdr:col>
      <xdr:colOff>161925</xdr:colOff>
      <xdr:row>52</xdr:row>
      <xdr:rowOff>66676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6B453-A357-4449-97E7-221E29712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223" r="42441" b="6284"/>
        <a:stretch/>
      </xdr:blipFill>
      <xdr:spPr>
        <a:xfrm>
          <a:off x="619125" y="742951"/>
          <a:ext cx="10515600" cy="889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0FBC-09AC-4F4C-9131-B7847752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4</xdr:row>
      <xdr:rowOff>9525</xdr:rowOff>
    </xdr:from>
    <xdr:to>
      <xdr:col>30</xdr:col>
      <xdr:colOff>514350</xdr:colOff>
      <xdr:row>51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F6882-55F3-41C0-9963-88CE463EC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689" t="7502" r="17177" b="4432"/>
        <a:stretch/>
      </xdr:blipFill>
      <xdr:spPr>
        <a:xfrm>
          <a:off x="6343650" y="771525"/>
          <a:ext cx="12458700" cy="9058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4</xdr:row>
      <xdr:rowOff>171450</xdr:rowOff>
    </xdr:from>
    <xdr:to>
      <xdr:col>26</xdr:col>
      <xdr:colOff>533401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54ED5-E974-4B46-B832-3857C2D37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950" t="7223" r="13739" b="4895"/>
        <a:stretch/>
      </xdr:blipFill>
      <xdr:spPr>
        <a:xfrm>
          <a:off x="3343275" y="933450"/>
          <a:ext cx="13039726" cy="9039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227A7-2AAC-4928-9182-564CFF61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348A3-8EAA-4D64-AD3D-4176C4E9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V27" sqref="V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16000000</v>
      </c>
      <c r="F2" s="15">
        <f t="shared" ref="F2:F13" si="4">ROUND((E2/B2),0)</f>
        <v>22857</v>
      </c>
      <c r="G2" s="10">
        <f t="shared" ref="G2:G13" si="5">ROUND((E2/C2),0)</f>
        <v>19048</v>
      </c>
      <c r="H2" s="10">
        <f t="shared" ref="H2:H13" si="6">ROUND((E2/D2),0)</f>
        <v>15873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3" si="8">O2/1.2</f>
        <v>0</v>
      </c>
      <c r="Q2">
        <v>700</v>
      </c>
      <c r="R2" s="2">
        <v>16000000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15000000</v>
      </c>
      <c r="F3" s="10">
        <f t="shared" si="4"/>
        <v>20000</v>
      </c>
      <c r="G3" s="10">
        <f t="shared" si="5"/>
        <v>16667</v>
      </c>
      <c r="H3" s="10">
        <f t="shared" si="6"/>
        <v>13889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742</v>
      </c>
      <c r="C4" s="4">
        <f t="shared" si="9"/>
        <v>890.4</v>
      </c>
      <c r="D4" s="4">
        <f t="shared" si="2"/>
        <v>1068.48</v>
      </c>
      <c r="E4" s="5">
        <f t="shared" si="3"/>
        <v>16000000</v>
      </c>
      <c r="F4" s="10">
        <f t="shared" si="4"/>
        <v>21563</v>
      </c>
      <c r="G4" s="10">
        <f t="shared" si="5"/>
        <v>17969</v>
      </c>
      <c r="H4" s="10">
        <f t="shared" si="6"/>
        <v>14975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742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743</v>
      </c>
      <c r="C5" s="4">
        <f t="shared" si="9"/>
        <v>891.6</v>
      </c>
      <c r="D5" s="4">
        <f t="shared" si="2"/>
        <v>1069.92</v>
      </c>
      <c r="E5" s="5">
        <f t="shared" si="3"/>
        <v>16000000</v>
      </c>
      <c r="F5" s="10">
        <f t="shared" si="4"/>
        <v>21534</v>
      </c>
      <c r="G5" s="10">
        <f t="shared" si="5"/>
        <v>17945</v>
      </c>
      <c r="H5" s="10">
        <f t="shared" si="6"/>
        <v>14954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743</v>
      </c>
      <c r="R5" s="2">
        <v>16000000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21000000</v>
      </c>
      <c r="F6" s="10">
        <f t="shared" si="4"/>
        <v>28000</v>
      </c>
      <c r="G6" s="10">
        <f t="shared" si="5"/>
        <v>23333</v>
      </c>
      <c r="H6" s="10">
        <f t="shared" si="6"/>
        <v>19444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750</v>
      </c>
      <c r="R6" s="2">
        <v>21000000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5">
        <f t="shared" si="3"/>
        <v>17000000</v>
      </c>
      <c r="F7" s="15">
        <f t="shared" si="4"/>
        <v>22667</v>
      </c>
      <c r="G7" s="10">
        <f t="shared" si="5"/>
        <v>18889</v>
      </c>
      <c r="H7" s="10">
        <f t="shared" si="6"/>
        <v>15741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750</v>
      </c>
      <c r="R7" s="2">
        <v>17000000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720</v>
      </c>
      <c r="C8" s="4">
        <f t="shared" si="9"/>
        <v>864</v>
      </c>
      <c r="D8" s="4">
        <f t="shared" si="2"/>
        <v>1036.8</v>
      </c>
      <c r="E8" s="5">
        <f t="shared" si="3"/>
        <v>16500000</v>
      </c>
      <c r="F8" s="15">
        <f t="shared" si="4"/>
        <v>22917</v>
      </c>
      <c r="G8" s="10">
        <f t="shared" si="5"/>
        <v>19097</v>
      </c>
      <c r="H8" s="10">
        <f t="shared" si="6"/>
        <v>15914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720</v>
      </c>
      <c r="R8" s="2">
        <v>16500000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748.75599999999997</v>
      </c>
      <c r="C9" s="4">
        <f t="shared" si="9"/>
        <v>898.5071999999999</v>
      </c>
      <c r="D9" s="4">
        <f t="shared" si="2"/>
        <v>1078.2086399999998</v>
      </c>
      <c r="E9" s="5">
        <f t="shared" si="3"/>
        <v>15900000</v>
      </c>
      <c r="F9" s="15">
        <f t="shared" si="4"/>
        <v>21235</v>
      </c>
      <c r="G9" s="10">
        <f t="shared" si="5"/>
        <v>17696</v>
      </c>
      <c r="H9" s="10">
        <f t="shared" si="6"/>
        <v>14747</v>
      </c>
      <c r="I9" s="10" t="e">
        <f>#REF!</f>
        <v>#REF!</v>
      </c>
      <c r="J9" s="4" t="str">
        <f t="shared" si="7"/>
        <v>15.05.23</v>
      </c>
      <c r="O9">
        <v>0</v>
      </c>
      <c r="P9">
        <f t="shared" ref="P9" si="10">O9/1.2</f>
        <v>0</v>
      </c>
      <c r="Q9">
        <v>748.75599999999997</v>
      </c>
      <c r="R9" s="2">
        <v>15900000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485.83333333333337</v>
      </c>
      <c r="C10" s="4">
        <f t="shared" si="9"/>
        <v>583</v>
      </c>
      <c r="D10" s="4">
        <f t="shared" si="2"/>
        <v>699.6</v>
      </c>
      <c r="E10" s="5">
        <f t="shared" si="3"/>
        <v>10000000</v>
      </c>
      <c r="F10" s="10">
        <f t="shared" si="4"/>
        <v>20583</v>
      </c>
      <c r="G10" s="10">
        <f t="shared" si="5"/>
        <v>17153</v>
      </c>
      <c r="H10" s="10">
        <f t="shared" si="6"/>
        <v>14294</v>
      </c>
      <c r="I10" s="10" t="e">
        <f>#REF!</f>
        <v>#REF!</v>
      </c>
      <c r="J10" s="4" t="str">
        <f t="shared" si="7"/>
        <v>19.05.23</v>
      </c>
      <c r="O10">
        <v>0</v>
      </c>
      <c r="P10">
        <v>583</v>
      </c>
      <c r="Q10">
        <f t="shared" ref="Q10:Q11" si="11">P10/1.2</f>
        <v>485.83333333333337</v>
      </c>
      <c r="R10" s="2">
        <v>10000000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739.16666666666674</v>
      </c>
      <c r="C11" s="4">
        <f t="shared" si="9"/>
        <v>887.00000000000011</v>
      </c>
      <c r="D11" s="4">
        <f t="shared" si="2"/>
        <v>1064.4000000000001</v>
      </c>
      <c r="E11" s="5">
        <f t="shared" si="3"/>
        <v>13000000</v>
      </c>
      <c r="F11" s="10">
        <f t="shared" si="4"/>
        <v>17587</v>
      </c>
      <c r="G11" s="10">
        <f t="shared" si="5"/>
        <v>14656</v>
      </c>
      <c r="H11" s="10">
        <f t="shared" si="6"/>
        <v>12213</v>
      </c>
      <c r="I11" s="10" t="e">
        <f>#REF!</f>
        <v>#REF!</v>
      </c>
      <c r="J11" s="4" t="str">
        <f t="shared" si="7"/>
        <v>19.05.23</v>
      </c>
      <c r="O11">
        <v>0</v>
      </c>
      <c r="P11">
        <v>887</v>
      </c>
      <c r="Q11">
        <f t="shared" si="11"/>
        <v>739.16666666666674</v>
      </c>
      <c r="R11" s="2">
        <v>13000000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1041.6666666666667</v>
      </c>
      <c r="C12" s="4">
        <f t="shared" si="9"/>
        <v>1250</v>
      </c>
      <c r="D12" s="4">
        <f t="shared" si="2"/>
        <v>1500</v>
      </c>
      <c r="E12" s="5">
        <f t="shared" si="3"/>
        <v>25100010</v>
      </c>
      <c r="F12" s="10">
        <f t="shared" si="4"/>
        <v>24096</v>
      </c>
      <c r="G12" s="10">
        <f t="shared" si="5"/>
        <v>20080</v>
      </c>
      <c r="H12" s="10">
        <f t="shared" si="6"/>
        <v>16733</v>
      </c>
      <c r="I12" s="10" t="e">
        <f>#REF!</f>
        <v>#REF!</v>
      </c>
      <c r="J12" s="4" t="str">
        <f t="shared" si="7"/>
        <v>31.01.23</v>
      </c>
      <c r="O12">
        <v>0</v>
      </c>
      <c r="P12">
        <v>1250</v>
      </c>
      <c r="Q12">
        <f t="shared" ref="Q12" si="12">P12/1.2</f>
        <v>1041.6666666666667</v>
      </c>
      <c r="R12" s="2">
        <v>25100010</v>
      </c>
      <c r="S12" s="8" t="s">
        <v>27</v>
      </c>
      <c r="T12" s="8"/>
    </row>
    <row r="13" spans="1:20" x14ac:dyDescent="0.25">
      <c r="A13" s="4">
        <f t="shared" si="0"/>
        <v>0</v>
      </c>
      <c r="B13" s="4">
        <f t="shared" si="1"/>
        <v>572</v>
      </c>
      <c r="C13" s="4">
        <f t="shared" si="9"/>
        <v>686.4</v>
      </c>
      <c r="D13" s="4">
        <f t="shared" si="2"/>
        <v>823.68</v>
      </c>
      <c r="E13" s="5">
        <f t="shared" si="3"/>
        <v>13500000</v>
      </c>
      <c r="F13" s="15">
        <f t="shared" si="4"/>
        <v>23601</v>
      </c>
      <c r="G13" s="10">
        <f t="shared" si="5"/>
        <v>19668</v>
      </c>
      <c r="H13" s="10">
        <f t="shared" si="6"/>
        <v>16390</v>
      </c>
      <c r="I13" s="10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v>572</v>
      </c>
      <c r="R13" s="2">
        <v>13500000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  <c r="I16" s="8"/>
    </row>
    <row r="17" spans="6:24" x14ac:dyDescent="0.25">
      <c r="F17" s="8"/>
      <c r="G17" s="8"/>
      <c r="H17" s="8"/>
      <c r="I17" s="8"/>
    </row>
    <row r="18" spans="6:24" x14ac:dyDescent="0.25">
      <c r="F18" s="8"/>
      <c r="G18" s="8"/>
      <c r="H18" s="8" t="s">
        <v>22</v>
      </c>
      <c r="I18" s="8"/>
    </row>
    <row r="19" spans="6:24" x14ac:dyDescent="0.25">
      <c r="F19" s="8"/>
      <c r="G19" s="8"/>
      <c r="H19" s="8" t="s">
        <v>13</v>
      </c>
      <c r="I19" s="8">
        <v>763</v>
      </c>
      <c r="J19">
        <f>70.9*10.764</f>
        <v>763.16759999999999</v>
      </c>
      <c r="O19" t="s">
        <v>29</v>
      </c>
    </row>
    <row r="20" spans="6:24" x14ac:dyDescent="0.25">
      <c r="H20" t="s">
        <v>15</v>
      </c>
      <c r="I20">
        <v>916</v>
      </c>
      <c r="J20">
        <f>85.08*10.764</f>
        <v>915.80111999999997</v>
      </c>
      <c r="N20">
        <f>J20/I19</f>
        <v>1.2002635910878112</v>
      </c>
      <c r="T20" t="s">
        <v>18</v>
      </c>
    </row>
    <row r="21" spans="6:24" x14ac:dyDescent="0.25">
      <c r="H21" t="s">
        <v>16</v>
      </c>
      <c r="I21">
        <v>22500</v>
      </c>
      <c r="T21">
        <v>13.49</v>
      </c>
      <c r="U21">
        <v>13.37</v>
      </c>
      <c r="V21">
        <f>U21*T21</f>
        <v>180.3613</v>
      </c>
    </row>
    <row r="22" spans="6:24" x14ac:dyDescent="0.25">
      <c r="H22" t="s">
        <v>14</v>
      </c>
      <c r="I22">
        <f>I21*I19</f>
        <v>17167500</v>
      </c>
      <c r="J22">
        <f>I22*75%</f>
        <v>12875625</v>
      </c>
      <c r="O22" t="s">
        <v>28</v>
      </c>
      <c r="T22">
        <v>5.82</v>
      </c>
      <c r="U22">
        <v>9.7799999999999994</v>
      </c>
      <c r="V22">
        <f t="shared" ref="V22:V32" si="21">U22*T22</f>
        <v>56.919599999999996</v>
      </c>
    </row>
    <row r="23" spans="6:24" x14ac:dyDescent="0.25">
      <c r="T23">
        <v>18.88</v>
      </c>
      <c r="U23">
        <v>3.32</v>
      </c>
      <c r="V23">
        <f t="shared" si="21"/>
        <v>62.681599999999996</v>
      </c>
    </row>
    <row r="24" spans="6:24" x14ac:dyDescent="0.25">
      <c r="P24" s="11"/>
      <c r="Q24" s="11"/>
      <c r="R24" s="13"/>
      <c r="T24" s="11">
        <v>7.8</v>
      </c>
      <c r="U24" s="11">
        <v>4.96</v>
      </c>
      <c r="V24">
        <f t="shared" si="21"/>
        <v>38.688000000000002</v>
      </c>
      <c r="W24" s="11"/>
      <c r="X24" s="11"/>
    </row>
    <row r="25" spans="6:24" x14ac:dyDescent="0.25">
      <c r="H25" t="s">
        <v>23</v>
      </c>
      <c r="P25" s="11"/>
      <c r="Q25" s="14"/>
      <c r="R25" s="14"/>
      <c r="T25" s="14">
        <v>7.93</v>
      </c>
      <c r="U25" s="14">
        <v>4.92</v>
      </c>
      <c r="V25">
        <f t="shared" si="21"/>
        <v>39.015599999999999</v>
      </c>
      <c r="W25" s="11"/>
      <c r="X25" s="11"/>
    </row>
    <row r="26" spans="6:24" x14ac:dyDescent="0.25">
      <c r="H26" t="s">
        <v>17</v>
      </c>
      <c r="P26" s="11"/>
      <c r="Q26" s="11"/>
      <c r="R26" s="11"/>
      <c r="T26" s="11">
        <v>9.9600000000000009</v>
      </c>
      <c r="U26" s="11">
        <v>12.17</v>
      </c>
      <c r="V26">
        <f t="shared" si="21"/>
        <v>121.21320000000001</v>
      </c>
      <c r="W26" s="11"/>
      <c r="X26" s="11"/>
    </row>
    <row r="27" spans="6:24" x14ac:dyDescent="0.25">
      <c r="H27" t="s">
        <v>24</v>
      </c>
      <c r="P27" s="11"/>
      <c r="Q27" s="11"/>
      <c r="R27" s="11"/>
      <c r="T27" s="11">
        <v>15.41</v>
      </c>
      <c r="U27" s="11">
        <v>10.85</v>
      </c>
      <c r="V27">
        <f t="shared" si="21"/>
        <v>167.1985</v>
      </c>
      <c r="W27" s="11"/>
      <c r="X27" s="11"/>
    </row>
    <row r="28" spans="6:24" x14ac:dyDescent="0.25">
      <c r="P28" s="11"/>
      <c r="Q28" s="11"/>
      <c r="R28" s="12"/>
      <c r="T28" s="12">
        <v>9.27</v>
      </c>
      <c r="U28" s="12">
        <v>5.57</v>
      </c>
      <c r="V28">
        <f t="shared" si="21"/>
        <v>51.633899999999997</v>
      </c>
      <c r="W28" s="11"/>
      <c r="X28" s="11"/>
    </row>
    <row r="29" spans="6:24" x14ac:dyDescent="0.25">
      <c r="P29" s="11"/>
      <c r="Q29" s="11"/>
      <c r="R29" s="11"/>
      <c r="T29" s="11">
        <v>7.71</v>
      </c>
      <c r="U29" s="11">
        <v>5.54</v>
      </c>
      <c r="V29">
        <f t="shared" si="21"/>
        <v>42.7134</v>
      </c>
      <c r="W29" s="11"/>
      <c r="X29" s="11"/>
    </row>
    <row r="30" spans="6:24" x14ac:dyDescent="0.25">
      <c r="P30" s="11"/>
      <c r="Q30" s="11"/>
      <c r="R30" s="11"/>
      <c r="T30" s="11">
        <v>2.5</v>
      </c>
      <c r="U30" s="11">
        <v>2.61</v>
      </c>
      <c r="V30">
        <f t="shared" si="21"/>
        <v>6.5249999999999995</v>
      </c>
      <c r="W30" s="11"/>
      <c r="X30" s="11"/>
    </row>
    <row r="31" spans="6:24" x14ac:dyDescent="0.25">
      <c r="P31" s="11"/>
      <c r="Q31" s="11"/>
      <c r="R31" s="11"/>
      <c r="T31" s="11">
        <v>7.37</v>
      </c>
      <c r="U31" s="11">
        <v>2.5</v>
      </c>
      <c r="V31">
        <f t="shared" si="21"/>
        <v>18.425000000000001</v>
      </c>
      <c r="W31" s="11"/>
      <c r="X31" s="11"/>
    </row>
    <row r="32" spans="6:24" x14ac:dyDescent="0.25">
      <c r="P32" s="11"/>
      <c r="Q32" s="11"/>
      <c r="R32" s="11"/>
      <c r="S32" s="6"/>
      <c r="T32" s="11">
        <v>1.85</v>
      </c>
      <c r="U32" s="11">
        <v>7.8</v>
      </c>
      <c r="V32">
        <f t="shared" si="21"/>
        <v>14.43</v>
      </c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>
        <f>SUM(V21:V32)</f>
        <v>799.80509999999992</v>
      </c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  <c r="T36" t="s">
        <v>19</v>
      </c>
      <c r="U36">
        <f>V32</f>
        <v>14.43</v>
      </c>
    </row>
    <row r="37" spans="16:24" x14ac:dyDescent="0.25">
      <c r="T37" t="s">
        <v>20</v>
      </c>
      <c r="U37">
        <f>V29+V30</f>
        <v>49.238399999999999</v>
      </c>
    </row>
    <row r="38" spans="16:24" x14ac:dyDescent="0.25">
      <c r="T38" t="s">
        <v>21</v>
      </c>
      <c r="U38">
        <f>V31</f>
        <v>18.425000000000001</v>
      </c>
    </row>
    <row r="39" spans="16:24" x14ac:dyDescent="0.25">
      <c r="U39">
        <f>SUM(U36:U38)</f>
        <v>82.093400000000003</v>
      </c>
    </row>
    <row r="40" spans="16:24" x14ac:dyDescent="0.25">
      <c r="T40" t="s">
        <v>13</v>
      </c>
      <c r="U40">
        <f>V33-U39</f>
        <v>717.71169999999995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F13"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D13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4"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2023-08-26T06:31:00Z</dcterms:modified>
</cp:coreProperties>
</file>