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_Ghatkopar (West)_Manisha Nakarani\"/>
    </mc:Choice>
  </mc:AlternateContent>
  <xr:revisionPtr revIDLastSave="0" documentId="13_ncr:1_{2EFF9924-4C77-4300-9133-EB6944A511FA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25" l="1"/>
  <c r="C4" i="25"/>
  <c r="H27" i="4"/>
  <c r="N12" i="24"/>
  <c r="N16" i="24"/>
  <c r="N15" i="24"/>
  <c r="N14" i="24"/>
  <c r="N13" i="24"/>
  <c r="N11" i="24"/>
  <c r="N10" i="24"/>
  <c r="N9" i="24"/>
  <c r="N8" i="24"/>
  <c r="G29" i="4"/>
  <c r="H29" i="4" s="1"/>
  <c r="P2" i="4"/>
  <c r="P3" i="4"/>
  <c r="B3" i="4" s="1"/>
  <c r="C3" i="4" s="1"/>
  <c r="D3" i="4" s="1"/>
  <c r="P4" i="4"/>
  <c r="P5" i="4"/>
  <c r="Q6" i="4"/>
  <c r="B6" i="4" s="1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<sst xmlns="http://schemas.openxmlformats.org/spreadsheetml/2006/main" count="130" uniqueCount="88">
  <si>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</si>
  <si>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</si>
  <si>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</si>
  <si>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</si>
  <si>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</si>
  <si>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</si>
  <si>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</si>
  <si>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</si>
  <si>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</si>
  <si>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</si>
  <si>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</si>
  <si>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</si>
  <si>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</si>
  <si>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</si>
  <si>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</si>
  <si>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</si>
  <si>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</si>
  <si>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</si>
  <si>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</si>
  <si>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</si>
  <si>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</si>
  <si>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</si>
  <si>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</si>
  <si>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</si>
  <si>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</si>
  <si>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</si>
  <si>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</si>
  <si>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</si>
  <si>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</si>
  <si>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</si>
  <si>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</si>
  <si>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</si>
  <si>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</si>
  <si>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</si>
  <si>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</si>
  <si>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</si>
  <si>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</si>
  <si>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</si>
  <si>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</si>
  <si>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</si>
  <si>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</si>
  <si>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</si>
  <si>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</si>
  <si>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</si>
  <si>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</si>
  <si>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</si>
  <si>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</si>
  <si>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</si>
  <si>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</si>
  <si>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</si>
  <si>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</si>
  <si>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</si>
  <si>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</si>
  <si>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</si>
  <si>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</si>
  <si>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</si>
  <si>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</si>
  <si>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</si>
  <si>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</si>
  <si>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</si>
  <si>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</si>
  <si>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</si>
  <si>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</si>
  <si>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</si>
  <si>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</si>
  <si>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</si>
  <si>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</si>
  <si>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</si>
  <si>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</si>
  <si>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</si>
  <si>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</si>
  <si>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</si>
  <si>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</si>
  <si>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</si>
  <si>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</si>
  <si>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</si>
  <si>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</si>
  <si>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</si>
  <si>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</si>
  <si>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</si>
  <si>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</si>
  <si>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</si>
  <si>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</si>
  <si>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IGR-09.06.23</t>
  </si>
  <si>
    <t>IGR-17.02.23</t>
  </si>
  <si>
    <t>YOC - 1975</t>
  </si>
  <si>
    <t>ACA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</si>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</sst>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88AEA1-15FF-09C7-9A5E-C2EBD62CB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56F158-6D00-5E1F-330B-7CEB4D52A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173686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9531B5-070B-05D8-EE7E-DE9E640DB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23286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326107</xdr:colOff>
      <xdr:row>49</xdr:row>
      <xdr:rowOff>172704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6CBA92-9773-4FD9-14D4-33329368B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75707" cy="89833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364213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BD176F-E046-BE9F-ACE3-3CC90ED31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13813" cy="89833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1C6610-4F8F-8751-E1B5-FAA8C6D81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7" sqref="C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v>128300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C3*5%</f>
        <v>6415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C3-C4</f>
        <v>121885</v>
      </c>
      <c r="D5" s="63" t="s">
        <v>62</v>
      </c>
      <c r="E5" s="64">
        <f>C5/10.764</f>
        <v>11323.392790784095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51530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70355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36584.6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88114.6</v>
      </c>
      <c r="D9" s="63" t="s">
        <v>62</v>
      </c>
      <c r="E9" s="64">
        <f>C9/10.764</f>
        <v>8186.0460795243416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1975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48</v>
      </c>
      <c r="D13" s="70">
        <f>D12-C13</f>
        <v>52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E7" workbookViewId="0">
      <selection activeCell="N21" sqref="N21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>
        <v>10.69</v>
      </c>
      <c r="M5" s="46">
        <v>15</v>
      </c>
      <c r="N5" s="46">
        <f t="shared" ref="N5:N16" si="6">L5*M5</f>
        <v>160.35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>
        <v>11</v>
      </c>
      <c r="M6" s="46">
        <v>10.8</v>
      </c>
      <c r="N6" s="46">
        <f t="shared" si="6"/>
        <v>118.80000000000001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>
        <v>11.65</v>
      </c>
      <c r="M7" s="46">
        <v>8</v>
      </c>
      <c r="N7" s="46">
        <f t="shared" si="6"/>
        <v>93.2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>
        <v>8</v>
      </c>
      <c r="M8" s="46">
        <v>3.3</v>
      </c>
      <c r="N8" s="46">
        <f t="shared" si="6"/>
        <v>26.4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>
        <v>8</v>
      </c>
      <c r="M9" s="46">
        <v>3.3</v>
      </c>
      <c r="N9" s="46">
        <f t="shared" si="6"/>
        <v>26.4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>
        <v>14.34</v>
      </c>
      <c r="M10" s="46">
        <v>11.27</v>
      </c>
      <c r="N10" s="46">
        <f t="shared" si="6"/>
        <v>161.61179999999999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>
        <v>7.33</v>
      </c>
      <c r="M11" s="46">
        <v>3.43</v>
      </c>
      <c r="N11" s="46">
        <f t="shared" si="6"/>
        <v>25.1419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46">
        <f>SUM(N5:N11)</f>
        <v>611.90369999999984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>
        <f t="shared" si="6"/>
        <v>0</v>
      </c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46">
        <f t="shared" si="6"/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>
        <f t="shared" si="6"/>
        <v>0</v>
      </c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6">
        <f t="shared" si="6"/>
        <v>0</v>
      </c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15" sqref="C1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20000</v>
      </c>
      <c r="D3" s="24" t="s">
        <v>75</v>
      </c>
      <c r="E3" s="6" t="s">
        <v>71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17300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48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15</v>
      </c>
      <c r="D8" s="26">
        <v>1975</v>
      </c>
      <c r="F8" s="19"/>
    </row>
    <row r="9" spans="1:6" x14ac:dyDescent="0.25">
      <c r="A9" s="16" t="s">
        <v>19</v>
      </c>
      <c r="B9" s="25"/>
      <c r="C9" s="26">
        <v>63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68.571428571428569</v>
      </c>
      <c r="D10" s="26"/>
      <c r="F10" s="19"/>
    </row>
    <row r="11" spans="1:6" x14ac:dyDescent="0.25">
      <c r="A11" s="16"/>
      <c r="B11" s="27"/>
      <c r="C11" s="28">
        <f>C10%</f>
        <v>0.68571428571428572</v>
      </c>
      <c r="D11" s="28"/>
      <c r="F11" s="19"/>
    </row>
    <row r="12" spans="1:6" x14ac:dyDescent="0.25">
      <c r="A12" s="16" t="s">
        <v>21</v>
      </c>
      <c r="B12" s="20"/>
      <c r="C12" s="21">
        <f>C6*C11</f>
        <v>1851.4285714285716</v>
      </c>
      <c r="D12" s="24"/>
      <c r="F12" s="19"/>
    </row>
    <row r="13" spans="1:6" x14ac:dyDescent="0.25">
      <c r="A13" s="16" t="s">
        <v>22</v>
      </c>
      <c r="B13" s="20"/>
      <c r="C13" s="21">
        <f>C6-C12</f>
        <v>848.57142857142844</v>
      </c>
      <c r="D13" s="24"/>
      <c r="F13" s="19"/>
    </row>
    <row r="14" spans="1:6" x14ac:dyDescent="0.25">
      <c r="A14" s="16" t="s">
        <v>15</v>
      </c>
      <c r="B14" s="20"/>
      <c r="C14" s="21">
        <f>C5</f>
        <v>17300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18148.571428571428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ABUA</v>
      </c>
      <c r="B18" s="7"/>
      <c r="C18" s="31">
        <v>720</v>
      </c>
      <c r="D18" s="26"/>
      <c r="F18" s="19"/>
    </row>
    <row r="19" spans="1:6" x14ac:dyDescent="0.25">
      <c r="A19" s="16" t="s">
        <v>73</v>
      </c>
      <c r="B19" s="6"/>
      <c r="C19" s="32">
        <f>C18*C16</f>
        <v>13066971.428571427</v>
      </c>
      <c r="D19" s="33"/>
      <c r="E19" s="70"/>
      <c r="F19" s="34"/>
    </row>
    <row r="20" spans="1:6" x14ac:dyDescent="0.25">
      <c r="A20" s="16" t="s">
        <v>24</v>
      </c>
      <c r="C20" s="35">
        <f>C19*90%</f>
        <v>11760274.285714285</v>
      </c>
      <c r="D20" s="32"/>
      <c r="F20" s="19"/>
    </row>
    <row r="21" spans="1:6" x14ac:dyDescent="0.25">
      <c r="A21" s="16" t="s">
        <v>25</v>
      </c>
      <c r="C21" s="35">
        <f>C19*80%</f>
        <v>10453577.142857142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1944000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27222.857142857141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7" activeCellId="1" sqref="G4:R5 G7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8" width="14.285156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575</v>
      </c>
      <c r="C2" s="4">
        <f t="shared" ref="C2:C16" si="1">B2*1.2</f>
        <v>690</v>
      </c>
      <c r="D2" s="4">
        <f t="shared" ref="D2:D16" si="2">C2*1.2</f>
        <v>828</v>
      </c>
      <c r="E2" s="5">
        <f t="shared" ref="E2:E16" si="3">R2</f>
        <v>7000000</v>
      </c>
      <c r="F2" s="4">
        <f t="shared" ref="F2:F15" si="4">ROUND((E2/B2),0)</f>
        <v>12174</v>
      </c>
      <c r="G2" s="4">
        <f t="shared" ref="G2:G15" si="5">ROUND((E2/C2),0)</f>
        <v>10145</v>
      </c>
      <c r="H2" s="4">
        <f t="shared" ref="H2:H15" si="6">ROUND((E2/D2),0)</f>
        <v>8454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575</v>
      </c>
      <c r="R2" s="2">
        <v>7000000</v>
      </c>
      <c r="S2" s="2" t="s">
        <v>83</v>
      </c>
    </row>
    <row r="3" spans="1:19" x14ac:dyDescent="0.25">
      <c r="A3" s="4">
        <v>2</v>
      </c>
      <c r="B3" s="4">
        <f t="shared" si="0"/>
        <v>570</v>
      </c>
      <c r="C3" s="4">
        <f t="shared" si="1"/>
        <v>684</v>
      </c>
      <c r="D3" s="4">
        <f t="shared" si="2"/>
        <v>820.8</v>
      </c>
      <c r="E3" s="5">
        <f t="shared" si="3"/>
        <v>8550000</v>
      </c>
      <c r="F3" s="4">
        <f t="shared" si="4"/>
        <v>15000</v>
      </c>
      <c r="G3" s="4">
        <f t="shared" si="5"/>
        <v>12500</v>
      </c>
      <c r="H3" s="4">
        <f t="shared" si="6"/>
        <v>10417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570</v>
      </c>
      <c r="R3" s="2">
        <v>8550000</v>
      </c>
      <c r="S3" s="2" t="s">
        <v>84</v>
      </c>
    </row>
    <row r="4" spans="1:19" x14ac:dyDescent="0.25">
      <c r="A4" s="4">
        <v>3</v>
      </c>
      <c r="B4" s="4">
        <f t="shared" si="0"/>
        <v>640</v>
      </c>
      <c r="C4" s="4">
        <f t="shared" si="1"/>
        <v>768</v>
      </c>
      <c r="D4" s="4">
        <f t="shared" si="2"/>
        <v>921.59999999999991</v>
      </c>
      <c r="E4" s="5">
        <f t="shared" si="3"/>
        <v>14500000</v>
      </c>
      <c r="F4" s="4">
        <f t="shared" si="4"/>
        <v>22656</v>
      </c>
      <c r="G4" s="78">
        <f t="shared" si="5"/>
        <v>18880</v>
      </c>
      <c r="H4" s="78">
        <f t="shared" si="6"/>
        <v>15734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640</v>
      </c>
      <c r="R4" s="79">
        <v>14500000</v>
      </c>
      <c r="S4" s="2"/>
    </row>
    <row r="5" spans="1:19" x14ac:dyDescent="0.25">
      <c r="A5" s="4">
        <v>4</v>
      </c>
      <c r="B5" s="4">
        <f t="shared" si="0"/>
        <v>600</v>
      </c>
      <c r="C5" s="4">
        <f t="shared" si="1"/>
        <v>720</v>
      </c>
      <c r="D5" s="4">
        <f t="shared" si="2"/>
        <v>864</v>
      </c>
      <c r="E5" s="5">
        <f t="shared" si="3"/>
        <v>15000000</v>
      </c>
      <c r="F5" s="4">
        <f t="shared" si="4"/>
        <v>25000</v>
      </c>
      <c r="G5" s="78">
        <f t="shared" si="5"/>
        <v>20833</v>
      </c>
      <c r="H5" s="78">
        <f t="shared" si="6"/>
        <v>17361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600</v>
      </c>
      <c r="R5" s="79">
        <v>15000000</v>
      </c>
      <c r="S5" s="2"/>
    </row>
    <row r="6" spans="1:19" x14ac:dyDescent="0.25">
      <c r="A6" s="4">
        <v>5</v>
      </c>
      <c r="B6" s="4">
        <f t="shared" si="0"/>
        <v>791.66666666666674</v>
      </c>
      <c r="C6" s="4">
        <f t="shared" si="1"/>
        <v>950</v>
      </c>
      <c r="D6" s="4">
        <f t="shared" si="2"/>
        <v>1140</v>
      </c>
      <c r="E6" s="5">
        <f t="shared" si="3"/>
        <v>26000000</v>
      </c>
      <c r="F6" s="4">
        <f t="shared" si="4"/>
        <v>32842</v>
      </c>
      <c r="G6" s="4">
        <f t="shared" si="5"/>
        <v>27368</v>
      </c>
      <c r="H6" s="4">
        <f t="shared" si="6"/>
        <v>22807</v>
      </c>
      <c r="I6" s="4">
        <f t="shared" si="7"/>
        <v>0</v>
      </c>
      <c r="J6" s="4">
        <f t="shared" si="8"/>
        <v>0</v>
      </c>
      <c r="O6">
        <v>0</v>
      </c>
      <c r="P6">
        <v>950</v>
      </c>
      <c r="Q6">
        <f t="shared" ref="Q6:Q10" si="10">P6/1.2</f>
        <v>791.66666666666674</v>
      </c>
      <c r="R6" s="2">
        <v>26000000</v>
      </c>
      <c r="S6" s="2"/>
    </row>
    <row r="7" spans="1:19" x14ac:dyDescent="0.25">
      <c r="A7" s="4">
        <v>6</v>
      </c>
      <c r="B7" s="4">
        <f t="shared" si="0"/>
        <v>503.33333333333337</v>
      </c>
      <c r="C7" s="4">
        <f t="shared" si="1"/>
        <v>604</v>
      </c>
      <c r="D7" s="4">
        <f t="shared" si="2"/>
        <v>724.8</v>
      </c>
      <c r="E7" s="5">
        <f t="shared" si="3"/>
        <v>14000000</v>
      </c>
      <c r="F7" s="4">
        <f t="shared" si="4"/>
        <v>27815</v>
      </c>
      <c r="G7" s="78">
        <f t="shared" si="5"/>
        <v>23179</v>
      </c>
      <c r="H7" s="78">
        <f t="shared" si="6"/>
        <v>19316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v>604</v>
      </c>
      <c r="Q7" s="7">
        <f t="shared" si="10"/>
        <v>503.33333333333337</v>
      </c>
      <c r="R7" s="79">
        <v>14000000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87</v>
      </c>
      <c r="G27" s="57">
        <v>612</v>
      </c>
      <c r="H27" s="10">
        <f>G27*22000</f>
        <v>13464000</v>
      </c>
    </row>
    <row r="28" spans="1:19" s="10" customFormat="1" x14ac:dyDescent="0.25">
      <c r="C28" s="72" t="s">
        <v>74</v>
      </c>
      <c r="D28" s="72"/>
      <c r="F28" s="57" t="s">
        <v>86</v>
      </c>
      <c r="G28" s="57">
        <v>600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f>G28*1.2</f>
        <v>720</v>
      </c>
      <c r="H29" s="10">
        <f>G29/G28</f>
        <v>1.2</v>
      </c>
    </row>
    <row r="30" spans="1:19" s="10" customFormat="1" x14ac:dyDescent="0.25">
      <c r="F30" s="57" t="s">
        <v>72</v>
      </c>
      <c r="G30" s="57"/>
    </row>
    <row r="31" spans="1:19" s="10" customFormat="1" x14ac:dyDescent="0.25">
      <c r="C31" s="75"/>
      <c r="D31" s="75"/>
      <c r="F31" s="75" t="s">
        <v>73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2023-08-23T11:52:14Z</dcterms:modified>
</cp:coreProperties>
</file>