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Chinchpokli_Rajendra jaiprakash vora\"/>
    </mc:Choice>
  </mc:AlternateContent>
  <xr:revisionPtr revIDLastSave="0" documentId="13_ncr:1_{DD46569A-5568-4473-ADFD-8CA86C2A05A4}" xr6:coauthVersionLast="47" xr6:coauthVersionMax="47" xr10:uidLastSave="{00000000-0000-0000-0000-000000000000}"/>
  <bookViews>
    <workbookView xWindow="-120" yWindow="-120" windowWidth="29040" windowHeight="15720" tabRatio="932" activeTab="1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C25" i="23"/>
  <c r="I26" i="4"/>
  <c r="I25" i="4"/>
  <c r="I27" i="4"/>
  <c r="O14" i="24"/>
  <c r="N13" i="24"/>
  <c r="O24" i="24"/>
  <c r="O23" i="24"/>
  <c r="O22" i="24"/>
  <c r="O21" i="24"/>
  <c r="O20" i="24"/>
  <c r="O19" i="24"/>
  <c r="O17" i="24"/>
  <c r="O16" i="24"/>
  <c r="O27" i="24"/>
  <c r="O26" i="24"/>
  <c r="H28" i="4"/>
  <c r="N17" i="24"/>
  <c r="N18" i="24"/>
  <c r="N25" i="24" s="1"/>
  <c r="O25" i="24" s="1"/>
  <c r="O28" i="24" s="1"/>
  <c r="N19" i="24"/>
  <c r="N20" i="24"/>
  <c r="N21" i="24"/>
  <c r="N22" i="24"/>
  <c r="N23" i="24"/>
  <c r="N24" i="24"/>
  <c r="N26" i="24"/>
  <c r="N27" i="24"/>
  <c r="N28" i="24"/>
  <c r="N29" i="24"/>
  <c r="N14" i="24"/>
  <c r="N10" i="24"/>
  <c r="N11" i="24"/>
  <c r="N12" i="24"/>
  <c r="N16" i="24"/>
  <c r="O18" i="24" l="1"/>
  <c r="H29" i="4"/>
  <c r="G28" i="4"/>
  <c r="I28" i="4" s="1"/>
  <c r="C5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F14" i="4" l="1"/>
  <c r="G11" i="4"/>
  <c r="G15" i="4"/>
  <c r="G31" i="4"/>
  <c r="G33" i="4" s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C7" i="25"/>
  <c r="E5" i="25"/>
  <c r="E17" i="25"/>
  <c r="C19" i="25"/>
  <c r="C21" i="25" s="1"/>
  <c r="E21" i="25" s="1"/>
  <c r="C8" i="25" l="1"/>
  <c r="C9" i="25" s="1"/>
  <c r="E9" i="25" s="1"/>
  <c r="H31" i="4"/>
  <c r="G32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 l="1"/>
  <c r="H17" i="4" s="1"/>
  <c r="D19" i="4"/>
  <c r="H19" i="4" s="1"/>
</calcChain>
</file>

<file path=xl/sharedStrings.xml><?xml version="1.0" encoding="utf-8"?>
<sst xmlns="http://schemas.openxmlformats.org/spreadsheetml/2006/main" count="150" uniqueCount="99">
  <si>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</si>
  <si>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</si>
  <si>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</si>
  <si>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</si>
  <si>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</si>
  <si>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</si>
  <si>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</si>
  <si>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</si>
  <si>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</si>
  <si>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</si>
  <si>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</si>
  <si>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</si>
  <si>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</si>
  <si>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</si>
  <si>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</si>
  <si>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</si>
  <si>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</si>
  <si>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</si>
  <si>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</si>
  <si>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</si>
  <si>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</si>
  <si>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</si>
  <si>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</si>
  <si>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</si>
  <si>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</si>
  <si>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</si>
  <si>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</si>
  <si>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</si>
  <si>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</si>
  <si>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</si>
  <si>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</si>
  <si>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</si>
  <si>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</si>
  <si>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</si>
  <si>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</si>
  <si>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</si>
  <si>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</si>
  <si>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</si>
  <si>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</si>
  <si>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</si>
  <si>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</si>
  <si>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</si>
  <si>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</si>
  <si>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</si>
  <si>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</si>
  <si>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</si>
  <si>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</si>
  <si>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</si>
  <si>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</si>
  <si>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</si>
  <si>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</si>
  <si>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</si>
  <si>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</si>
  <si>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</si>
  <si>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</si>
  <si>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</si>
  <si>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</si>
  <si>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</si>
  <si>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</si>
  <si>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</si>
  <si>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</si>
  <si>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</si>
  <si>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</si>
  <si>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</si>
  <si>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</si>
  <si>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</si>
  <si>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</si>
  <si>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</si>
  <si>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</si>
  <si>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</si>
  <si>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</si>
  <si>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</si>
  <si>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</si>
  <si>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</si>
  <si>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</si>
  <si>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</si>
  <si>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</si>
  <si>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</si>
  <si>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</si>
  <si>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</si>
  <si>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</si>
  <si>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</si>
  <si>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</si>
  <si>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</si>
  <si>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</si>
  <si>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</si>
  <si>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TACA</t>
  </si>
  <si>
    <t>OPEN BALC</t>
  </si>
  <si>
    <t>Pass</t>
  </si>
  <si>
    <t>Hall</t>
  </si>
  <si>
    <t>Liv</t>
  </si>
  <si>
    <t>Bed</t>
  </si>
  <si>
    <t>Toi</t>
  </si>
  <si>
    <t>DB</t>
  </si>
  <si>
    <t>Kit</t>
  </si>
  <si>
    <t>Din</t>
  </si>
  <si>
    <t>Open Bal</t>
  </si>
  <si>
    <t>Bal</t>
  </si>
  <si>
    <t xml:space="preserve">MCA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</si>
</sst>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2" fillId="0" borderId="9" xfId="0" applyFont="1" applyBorder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49418</xdr:colOff>
      <xdr:row>48</xdr:row>
      <xdr:rowOff>77450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7F793-0A8F-A9F7-99E8-6C11D8C9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51018" cy="8954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21</xdr:col>
      <xdr:colOff>39888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4AD804-FEF7-F5DE-5431-98D8EA235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2812913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258998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B53D87-3F6F-C0C5-41CC-CAA216C4C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60598" cy="8849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135070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9D4D85-C4BD-CB2A-8EAA-9AF923152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27070" cy="8792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602116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B0B1D5-8E9B-2A7D-04D0-A18653DE5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622916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107172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4E76C6-42BF-7CB3-868E-799D5A48C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75972" cy="8821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554484</xdr:colOff>
      <xdr:row>43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1DAAF9-3D3C-2454-AE6D-CFD5C0AD7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75284" cy="8211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78253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B2E8B-7CE7-2A88-85F9-4F17729C6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08653" cy="8935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145277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E372BA-88FF-FED4-4EC2-30BA259A8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4077" cy="89071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240541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0EF984-B2A5-1D93-0E2C-AD9DC432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09341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6" sqref="C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6">
        <v>160470</v>
      </c>
      <c r="D3" s="46"/>
      <c r="E3" s="46"/>
      <c r="F3" s="46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6" t="s">
        <v>83</v>
      </c>
      <c r="C4" s="56">
        <f>C3*20%</f>
        <v>32094</v>
      </c>
      <c r="D4" s="46"/>
      <c r="E4" s="46"/>
      <c r="F4" s="46"/>
      <c r="H4" s="60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1">
        <f>C3+C4</f>
        <v>192564</v>
      </c>
      <c r="D5" s="62" t="s">
        <v>62</v>
      </c>
      <c r="E5" s="63">
        <f>C5/10.764</f>
        <v>17889.632107023412</v>
      </c>
      <c r="F5" s="62" t="s">
        <v>63</v>
      </c>
      <c r="H5" s="64" t="s">
        <v>44</v>
      </c>
      <c r="I5" s="60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6">
        <v>29400</v>
      </c>
      <c r="D6" s="46"/>
      <c r="E6" s="46"/>
      <c r="F6" s="46"/>
      <c r="H6" s="65" t="s">
        <v>46</v>
      </c>
      <c r="I6" s="60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6">
        <f>C5-C6</f>
        <v>163164</v>
      </c>
      <c r="D7" s="46"/>
      <c r="E7" s="46"/>
      <c r="F7" s="46"/>
      <c r="H7" s="64" t="s">
        <v>50</v>
      </c>
      <c r="I7" s="60">
        <v>0.8</v>
      </c>
      <c r="J7" s="46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163164</v>
      </c>
      <c r="D8" s="46"/>
      <c r="E8" s="46"/>
      <c r="F8" s="46"/>
      <c r="H8" s="64" t="s">
        <v>51</v>
      </c>
      <c r="I8" s="60">
        <v>0.7</v>
      </c>
      <c r="J8" s="46"/>
      <c r="K8" s="67" t="s">
        <v>52</v>
      </c>
      <c r="L8" s="60">
        <v>0.1</v>
      </c>
    </row>
    <row r="9" spans="2:12" x14ac:dyDescent="0.25">
      <c r="B9" s="46" t="s">
        <v>82</v>
      </c>
      <c r="C9" s="61">
        <f>C6+C8</f>
        <v>192564</v>
      </c>
      <c r="D9" s="62" t="s">
        <v>62</v>
      </c>
      <c r="E9" s="63">
        <f>C9/10.764</f>
        <v>17889.632107023412</v>
      </c>
      <c r="F9" s="62" t="s">
        <v>63</v>
      </c>
      <c r="H9" s="64" t="s">
        <v>53</v>
      </c>
      <c r="I9" s="60">
        <v>0.6</v>
      </c>
      <c r="J9" s="46"/>
      <c r="K9" s="46" t="s">
        <v>54</v>
      </c>
      <c r="L9" s="60">
        <v>0.15</v>
      </c>
    </row>
    <row r="10" spans="2:12" x14ac:dyDescent="0.25">
      <c r="C10" s="68"/>
      <c r="H10" s="46" t="s">
        <v>55</v>
      </c>
      <c r="I10" s="60">
        <v>0.5</v>
      </c>
      <c r="J10" s="46"/>
      <c r="K10" s="46" t="s">
        <v>56</v>
      </c>
      <c r="L10" s="60">
        <v>0.2</v>
      </c>
    </row>
    <row r="11" spans="2:12" x14ac:dyDescent="0.25">
      <c r="B11" s="52" t="s">
        <v>68</v>
      </c>
      <c r="C11" s="70">
        <f>Calculation!D7</f>
        <v>2023</v>
      </c>
      <c r="H11" s="46" t="s">
        <v>57</v>
      </c>
      <c r="I11" s="60">
        <v>0.4</v>
      </c>
      <c r="J11" s="46"/>
      <c r="K11" s="46"/>
      <c r="L11" s="46"/>
    </row>
    <row r="12" spans="2:12" x14ac:dyDescent="0.25">
      <c r="B12" s="52" t="s">
        <v>69</v>
      </c>
      <c r="C12" s="70">
        <f>Calculation!D8</f>
        <v>2023</v>
      </c>
      <c r="D12" s="69">
        <v>100</v>
      </c>
      <c r="H12" s="46" t="s">
        <v>58</v>
      </c>
      <c r="I12" s="60">
        <v>0.3</v>
      </c>
      <c r="J12" s="46"/>
      <c r="K12" s="46"/>
      <c r="L12" s="46"/>
    </row>
    <row r="13" spans="2:12" x14ac:dyDescent="0.25">
      <c r="B13" s="52" t="s">
        <v>70</v>
      </c>
      <c r="C13" s="70">
        <f>C11-C12</f>
        <v>0</v>
      </c>
      <c r="D13" s="69">
        <f>D12-C13</f>
        <v>100</v>
      </c>
    </row>
    <row r="15" spans="2:12" x14ac:dyDescent="0.25">
      <c r="B15" s="46" t="s">
        <v>59</v>
      </c>
      <c r="C15" s="56">
        <v>93700</v>
      </c>
      <c r="D15" s="46"/>
      <c r="E15" s="46"/>
      <c r="F15" s="46"/>
    </row>
    <row r="16" spans="2:12" x14ac:dyDescent="0.25">
      <c r="B16" s="46" t="s">
        <v>60</v>
      </c>
      <c r="C16" s="56">
        <f>C15*5%</f>
        <v>4685</v>
      </c>
      <c r="D16" s="46"/>
      <c r="E16" s="46"/>
      <c r="F16" s="46"/>
    </row>
    <row r="17" spans="2:6" x14ac:dyDescent="0.25">
      <c r="B17" s="46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6" t="s">
        <v>65</v>
      </c>
      <c r="C18" s="56">
        <v>26620</v>
      </c>
      <c r="D18" s="46"/>
      <c r="E18" s="46"/>
      <c r="F18" s="46"/>
    </row>
    <row r="19" spans="2:6" x14ac:dyDescent="0.25">
      <c r="B19" s="46" t="s">
        <v>66</v>
      </c>
      <c r="C19" s="56">
        <f>C17-C18</f>
        <v>71765</v>
      </c>
      <c r="D19" s="46"/>
      <c r="E19" s="46"/>
      <c r="F19" s="46"/>
    </row>
    <row r="20" spans="2:6" ht="45" x14ac:dyDescent="0.25">
      <c r="B20" s="66" t="s">
        <v>67</v>
      </c>
      <c r="C20" s="56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E1" workbookViewId="0">
      <selection activeCell="O29" sqref="O29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>
        <v>5.54</v>
      </c>
      <c r="M5" s="46">
        <v>8.51</v>
      </c>
      <c r="N5" s="62">
        <f t="shared" ref="N5:N29" si="6">L5*M5</f>
        <v>47.145400000000002</v>
      </c>
      <c r="O5" s="46" t="s">
        <v>88</v>
      </c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>
        <v>10.72</v>
      </c>
      <c r="M6" s="46">
        <v>19.309999999999999</v>
      </c>
      <c r="N6" s="62">
        <f t="shared" si="6"/>
        <v>207.00319999999999</v>
      </c>
      <c r="O6" s="46" t="s">
        <v>89</v>
      </c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>
        <v>9.4600000000000009</v>
      </c>
      <c r="M7" s="46">
        <v>7.41</v>
      </c>
      <c r="N7" s="62">
        <f t="shared" si="6"/>
        <v>70.098600000000005</v>
      </c>
      <c r="O7" s="46" t="s">
        <v>95</v>
      </c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>
        <v>5.5</v>
      </c>
      <c r="M8" s="46">
        <v>3.4</v>
      </c>
      <c r="N8" s="62">
        <f t="shared" si="6"/>
        <v>18.7</v>
      </c>
      <c r="O8" s="46" t="s">
        <v>88</v>
      </c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>
        <v>11.89</v>
      </c>
      <c r="M9" s="46">
        <v>10.75</v>
      </c>
      <c r="N9" s="62">
        <f t="shared" si="6"/>
        <v>127.81750000000001</v>
      </c>
      <c r="O9" s="46" t="s">
        <v>91</v>
      </c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>
        <v>11.71</v>
      </c>
      <c r="M10" s="46">
        <v>15.64</v>
      </c>
      <c r="N10" s="62">
        <f t="shared" si="6"/>
        <v>183.14440000000002</v>
      </c>
      <c r="O10" s="46" t="s">
        <v>91</v>
      </c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>
        <v>4.3099999999999996</v>
      </c>
      <c r="M11" s="46">
        <v>7.95</v>
      </c>
      <c r="N11" s="62">
        <f t="shared" si="6"/>
        <v>34.264499999999998</v>
      </c>
      <c r="O11" s="46" t="s">
        <v>92</v>
      </c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>
        <v>3.17</v>
      </c>
      <c r="M12" s="46">
        <v>8.2100000000000009</v>
      </c>
      <c r="N12" s="62">
        <f t="shared" si="6"/>
        <v>26.025700000000001</v>
      </c>
      <c r="O12" s="46" t="s">
        <v>93</v>
      </c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>
        <v>7.71</v>
      </c>
      <c r="M13" s="46">
        <v>10.99</v>
      </c>
      <c r="N13" s="62">
        <f t="shared" si="6"/>
        <v>84.732900000000001</v>
      </c>
      <c r="O13" s="46" t="s">
        <v>94</v>
      </c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46">
        <f>SUM(N5:N13)</f>
        <v>798.93220000000008</v>
      </c>
      <c r="O14" s="46">
        <f>N14*10.764</f>
        <v>8599.7062008000012</v>
      </c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>
        <v>2.65</v>
      </c>
      <c r="M16" s="46">
        <v>1.72</v>
      </c>
      <c r="N16" s="46">
        <f t="shared" si="6"/>
        <v>4.5579999999999998</v>
      </c>
      <c r="O16" s="46">
        <f>N16*10.764</f>
        <v>49.062311999999999</v>
      </c>
      <c r="P16" s="46" t="s">
        <v>88</v>
      </c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>
        <v>5.9</v>
      </c>
      <c r="M17" s="46">
        <v>3.3</v>
      </c>
      <c r="N17" s="46">
        <f t="shared" si="6"/>
        <v>19.47</v>
      </c>
      <c r="O17" s="46">
        <f t="shared" ref="O17:O24" si="7">N17*10.764</f>
        <v>209.57507999999999</v>
      </c>
      <c r="P17" s="46" t="s">
        <v>90</v>
      </c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>
        <v>2.4</v>
      </c>
      <c r="M18" s="46">
        <v>3.33</v>
      </c>
      <c r="N18" s="46">
        <f t="shared" si="6"/>
        <v>7.992</v>
      </c>
      <c r="O18" s="46">
        <f t="shared" si="7"/>
        <v>86.025887999999995</v>
      </c>
      <c r="P18" s="46" t="s">
        <v>94</v>
      </c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>
        <v>2.9</v>
      </c>
      <c r="M19" s="46">
        <v>1.95</v>
      </c>
      <c r="N19" s="46">
        <f t="shared" si="6"/>
        <v>5.6549999999999994</v>
      </c>
      <c r="O19" s="46">
        <f t="shared" si="7"/>
        <v>60.870419999999989</v>
      </c>
      <c r="P19" s="46" t="s">
        <v>95</v>
      </c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>
        <v>3.65</v>
      </c>
      <c r="M20" s="46">
        <v>3.3</v>
      </c>
      <c r="N20" s="46">
        <f t="shared" si="6"/>
        <v>12.045</v>
      </c>
      <c r="O20" s="46">
        <f t="shared" si="7"/>
        <v>129.65237999999999</v>
      </c>
      <c r="P20" s="76" t="s">
        <v>91</v>
      </c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>
        <v>1.65</v>
      </c>
      <c r="M21" s="46">
        <v>1.05</v>
      </c>
      <c r="N21" s="46">
        <f t="shared" si="6"/>
        <v>1.7324999999999999</v>
      </c>
      <c r="O21" s="46">
        <f t="shared" si="7"/>
        <v>18.648629999999997</v>
      </c>
      <c r="P21" s="46" t="s">
        <v>88</v>
      </c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>
        <v>1.5</v>
      </c>
      <c r="M22" s="46">
        <v>2.5</v>
      </c>
      <c r="N22" s="46">
        <f t="shared" si="6"/>
        <v>3.75</v>
      </c>
      <c r="O22" s="46">
        <f t="shared" si="7"/>
        <v>40.364999999999995</v>
      </c>
      <c r="P22" s="46" t="s">
        <v>92</v>
      </c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>
        <v>1.5</v>
      </c>
      <c r="M23" s="46">
        <v>2.4500000000000002</v>
      </c>
      <c r="N23" s="46">
        <f t="shared" si="6"/>
        <v>3.6750000000000003</v>
      </c>
      <c r="O23" s="46">
        <f t="shared" si="7"/>
        <v>39.557699999999997</v>
      </c>
      <c r="P23" s="46" t="s">
        <v>92</v>
      </c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8">B24/12</f>
        <v>0</v>
      </c>
      <c r="F24" s="53">
        <f t="shared" si="8"/>
        <v>0</v>
      </c>
      <c r="G24" s="53">
        <f t="shared" si="8"/>
        <v>0</v>
      </c>
      <c r="H24" s="53">
        <f t="shared" si="8"/>
        <v>0</v>
      </c>
      <c r="I24" s="53">
        <f t="shared" si="8"/>
        <v>0</v>
      </c>
      <c r="J24" s="45">
        <f t="shared" si="5"/>
        <v>0</v>
      </c>
      <c r="K24" s="46"/>
      <c r="L24" s="46">
        <v>3.65</v>
      </c>
      <c r="M24" s="55">
        <v>3.6</v>
      </c>
      <c r="N24" s="46">
        <f t="shared" si="6"/>
        <v>13.14</v>
      </c>
      <c r="O24" s="46">
        <f t="shared" si="7"/>
        <v>141.43896000000001</v>
      </c>
      <c r="P24" s="46" t="s">
        <v>91</v>
      </c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8"/>
        <v>0</v>
      </c>
      <c r="F25" s="53">
        <f t="shared" si="8"/>
        <v>0</v>
      </c>
      <c r="G25" s="53">
        <f t="shared" si="8"/>
        <v>0</v>
      </c>
      <c r="H25" s="53">
        <f t="shared" si="8"/>
        <v>0</v>
      </c>
      <c r="I25" s="53">
        <f t="shared" si="8"/>
        <v>0</v>
      </c>
      <c r="J25" s="45">
        <f t="shared" si="5"/>
        <v>0</v>
      </c>
      <c r="K25" s="46"/>
      <c r="L25" s="46"/>
      <c r="M25" s="55"/>
      <c r="N25" s="46">
        <f>SUM(N16:N24)</f>
        <v>72.017499999999998</v>
      </c>
      <c r="O25" s="46">
        <f>N25*10.764</f>
        <v>775.19636999999989</v>
      </c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8"/>
        <v>0</v>
      </c>
      <c r="F26" s="53">
        <f t="shared" si="8"/>
        <v>0</v>
      </c>
      <c r="G26" s="53">
        <f t="shared" si="8"/>
        <v>0</v>
      </c>
      <c r="H26" s="53">
        <f t="shared" si="8"/>
        <v>0</v>
      </c>
      <c r="I26" s="53">
        <f t="shared" si="8"/>
        <v>0</v>
      </c>
      <c r="J26" s="45">
        <f t="shared" si="5"/>
        <v>0</v>
      </c>
      <c r="K26" s="46"/>
      <c r="L26" s="46">
        <v>3.3</v>
      </c>
      <c r="M26" s="55">
        <v>1.2</v>
      </c>
      <c r="N26" s="46">
        <f t="shared" si="6"/>
        <v>3.9599999999999995</v>
      </c>
      <c r="O26" s="46">
        <f>N26*10.764</f>
        <v>42.62543999999999</v>
      </c>
      <c r="P26" s="46" t="s">
        <v>96</v>
      </c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8"/>
        <v>0</v>
      </c>
      <c r="F27" s="53">
        <f t="shared" si="8"/>
        <v>0</v>
      </c>
      <c r="G27" s="53">
        <f t="shared" si="8"/>
        <v>0</v>
      </c>
      <c r="H27" s="53">
        <f t="shared" si="8"/>
        <v>0</v>
      </c>
      <c r="I27" s="53">
        <f t="shared" si="8"/>
        <v>0</v>
      </c>
      <c r="J27" s="45">
        <f t="shared" si="5"/>
        <v>0</v>
      </c>
      <c r="K27" s="46"/>
      <c r="L27" s="46">
        <v>2.4</v>
      </c>
      <c r="M27" s="46">
        <v>1.2</v>
      </c>
      <c r="N27" s="46">
        <f t="shared" si="6"/>
        <v>2.88</v>
      </c>
      <c r="O27" s="46">
        <f>N27*10.764</f>
        <v>31.000319999999999</v>
      </c>
      <c r="P27" s="46" t="s">
        <v>97</v>
      </c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8"/>
        <v>0</v>
      </c>
      <c r="F28" s="53">
        <f t="shared" si="8"/>
        <v>0</v>
      </c>
      <c r="G28" s="53">
        <f t="shared" si="8"/>
        <v>0</v>
      </c>
      <c r="H28" s="53">
        <f t="shared" si="8"/>
        <v>0</v>
      </c>
      <c r="I28" s="53">
        <f t="shared" si="8"/>
        <v>0</v>
      </c>
      <c r="J28" s="45">
        <f t="shared" si="5"/>
        <v>0</v>
      </c>
      <c r="K28" s="46"/>
      <c r="L28" s="46"/>
      <c r="M28" s="46"/>
      <c r="N28" s="46">
        <f t="shared" si="6"/>
        <v>0</v>
      </c>
      <c r="O28" s="46">
        <f>SUM(O25:O27)</f>
        <v>848.8221299999999</v>
      </c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8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9">G29*H29</f>
        <v>0</v>
      </c>
      <c r="J29" s="45">
        <f t="shared" si="5"/>
        <v>0</v>
      </c>
      <c r="K29" s="46"/>
      <c r="L29" s="46"/>
      <c r="M29" s="46"/>
      <c r="N29" s="46">
        <f t="shared" si="6"/>
        <v>0</v>
      </c>
      <c r="O29" s="46"/>
      <c r="P29" s="56"/>
      <c r="Q29" s="56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8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9"/>
        <v>0</v>
      </c>
      <c r="J30" s="45">
        <f t="shared" si="5"/>
        <v>0</v>
      </c>
      <c r="K30" s="46"/>
      <c r="L30" s="46"/>
      <c r="M30" s="46"/>
      <c r="N30" s="46"/>
      <c r="O30" s="46"/>
      <c r="P30" s="57"/>
      <c r="Q30" s="57"/>
      <c r="R30" s="46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33700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30700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30700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33700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4" t="str">
        <f>E3</f>
        <v>BUA</v>
      </c>
      <c r="B18" s="7"/>
      <c r="C18" s="31">
        <v>913</v>
      </c>
      <c r="D18" s="26"/>
      <c r="F18" s="19"/>
    </row>
    <row r="19" spans="1:6" x14ac:dyDescent="0.25">
      <c r="A19" s="16" t="s">
        <v>73</v>
      </c>
      <c r="B19" s="6"/>
      <c r="C19" s="32">
        <f>C18*C16</f>
        <v>30768100</v>
      </c>
      <c r="D19" s="33"/>
      <c r="E19" s="69"/>
      <c r="F19" s="34"/>
    </row>
    <row r="20" spans="1:6" x14ac:dyDescent="0.25">
      <c r="A20" s="16" t="s">
        <v>24</v>
      </c>
      <c r="C20" s="35">
        <f>C19*90%</f>
        <v>27691290</v>
      </c>
      <c r="D20" s="32"/>
      <c r="F20" s="19"/>
    </row>
    <row r="21" spans="1:6" x14ac:dyDescent="0.25">
      <c r="A21" s="16" t="s">
        <v>25</v>
      </c>
      <c r="C21" s="35">
        <f>C19*80%</f>
        <v>24614480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2739000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76920.25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900</v>
      </c>
      <c r="C2" s="4">
        <f t="shared" ref="C2:C16" si="1">B2*1.2</f>
        <v>1080</v>
      </c>
      <c r="D2" s="4">
        <f t="shared" ref="D2:D16" si="2">C2*1.2</f>
        <v>1296</v>
      </c>
      <c r="E2" s="5">
        <f t="shared" ref="E2:E16" si="3">R2</f>
        <v>34400000</v>
      </c>
      <c r="F2" s="4">
        <f t="shared" ref="F2:F15" si="4">ROUND((E2/B2),0)</f>
        <v>38222</v>
      </c>
      <c r="G2" s="4">
        <f t="shared" ref="G2:G15" si="5">ROUND((E2/C2),0)</f>
        <v>31852</v>
      </c>
      <c r="H2" s="4">
        <f t="shared" ref="H2:H15" si="6">ROUND((E2/D2),0)</f>
        <v>26543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900</v>
      </c>
      <c r="R2" s="2">
        <v>34400000</v>
      </c>
      <c r="S2" s="2"/>
    </row>
    <row r="3" spans="1:19" x14ac:dyDescent="0.25">
      <c r="A3" s="4">
        <v>2</v>
      </c>
      <c r="B3" s="4">
        <f t="shared" si="0"/>
        <v>881</v>
      </c>
      <c r="C3" s="4">
        <f t="shared" si="1"/>
        <v>1057.2</v>
      </c>
      <c r="D3" s="4">
        <f t="shared" si="2"/>
        <v>1268.6400000000001</v>
      </c>
      <c r="E3" s="5">
        <f t="shared" si="3"/>
        <v>29000000</v>
      </c>
      <c r="F3" s="77">
        <f t="shared" si="4"/>
        <v>32917</v>
      </c>
      <c r="G3" s="77">
        <f t="shared" si="5"/>
        <v>27431</v>
      </c>
      <c r="H3" s="77">
        <f t="shared" si="6"/>
        <v>22859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881</v>
      </c>
      <c r="R3" s="78">
        <v>29000000</v>
      </c>
      <c r="S3" s="2"/>
    </row>
    <row r="4" spans="1:19" x14ac:dyDescent="0.25">
      <c r="A4" s="4">
        <v>3</v>
      </c>
      <c r="B4" s="4">
        <f t="shared" si="0"/>
        <v>913</v>
      </c>
      <c r="C4" s="4">
        <f t="shared" si="1"/>
        <v>1095.5999999999999</v>
      </c>
      <c r="D4" s="4">
        <f t="shared" si="2"/>
        <v>1314.7199999999998</v>
      </c>
      <c r="E4" s="5">
        <f t="shared" si="3"/>
        <v>34700000</v>
      </c>
      <c r="F4" s="4">
        <f t="shared" si="4"/>
        <v>38007</v>
      </c>
      <c r="G4" s="4">
        <f t="shared" si="5"/>
        <v>31672</v>
      </c>
      <c r="H4" s="4">
        <f t="shared" si="6"/>
        <v>26393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913</v>
      </c>
      <c r="R4" s="2">
        <v>34700000</v>
      </c>
      <c r="S4" s="2"/>
    </row>
    <row r="5" spans="1:19" x14ac:dyDescent="0.25">
      <c r="A5" s="4">
        <v>4</v>
      </c>
      <c r="B5" s="4">
        <f t="shared" si="0"/>
        <v>881</v>
      </c>
      <c r="C5" s="4">
        <f t="shared" si="1"/>
        <v>1057.2</v>
      </c>
      <c r="D5" s="4">
        <f t="shared" si="2"/>
        <v>1268.6400000000001</v>
      </c>
      <c r="E5" s="5">
        <f t="shared" si="3"/>
        <v>32500000</v>
      </c>
      <c r="F5" s="4">
        <f t="shared" si="4"/>
        <v>36890</v>
      </c>
      <c r="G5" s="4">
        <f t="shared" si="5"/>
        <v>30742</v>
      </c>
      <c r="H5" s="4">
        <f t="shared" si="6"/>
        <v>25618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881</v>
      </c>
      <c r="R5" s="2">
        <v>32500000</v>
      </c>
      <c r="S5" s="2"/>
    </row>
    <row r="6" spans="1:19" x14ac:dyDescent="0.25">
      <c r="A6" s="4">
        <v>5</v>
      </c>
      <c r="B6" s="4">
        <f t="shared" si="0"/>
        <v>881</v>
      </c>
      <c r="C6" s="4">
        <f t="shared" si="1"/>
        <v>1057.2</v>
      </c>
      <c r="D6" s="4">
        <f t="shared" si="2"/>
        <v>1268.6400000000001</v>
      </c>
      <c r="E6" s="5">
        <f t="shared" si="3"/>
        <v>32500000</v>
      </c>
      <c r="F6" s="4">
        <f t="shared" si="4"/>
        <v>36890</v>
      </c>
      <c r="G6" s="4">
        <f t="shared" si="5"/>
        <v>30742</v>
      </c>
      <c r="H6" s="4">
        <f t="shared" si="6"/>
        <v>25618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881</v>
      </c>
      <c r="R6" s="2">
        <v>32500000</v>
      </c>
      <c r="S6" s="2"/>
    </row>
    <row r="7" spans="1:19" x14ac:dyDescent="0.25">
      <c r="A7" s="4">
        <v>6</v>
      </c>
      <c r="B7" s="4">
        <f t="shared" si="0"/>
        <v>906</v>
      </c>
      <c r="C7" s="4">
        <f t="shared" si="1"/>
        <v>1087.2</v>
      </c>
      <c r="D7" s="4">
        <f t="shared" si="2"/>
        <v>1304.6400000000001</v>
      </c>
      <c r="E7" s="5">
        <f t="shared" si="3"/>
        <v>36500000</v>
      </c>
      <c r="F7" s="4">
        <f t="shared" si="4"/>
        <v>40287</v>
      </c>
      <c r="G7" s="4">
        <f t="shared" si="5"/>
        <v>33572</v>
      </c>
      <c r="H7" s="4">
        <f t="shared" si="6"/>
        <v>27977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906</v>
      </c>
      <c r="R7" s="2">
        <v>36500000</v>
      </c>
      <c r="S7" s="2"/>
    </row>
    <row r="8" spans="1:19" x14ac:dyDescent="0.25">
      <c r="A8" s="4">
        <v>7</v>
      </c>
      <c r="B8" s="4">
        <f t="shared" si="0"/>
        <v>881</v>
      </c>
      <c r="C8" s="4">
        <f t="shared" si="1"/>
        <v>1057.2</v>
      </c>
      <c r="D8" s="4">
        <f t="shared" si="2"/>
        <v>1268.6400000000001</v>
      </c>
      <c r="E8" s="5">
        <f t="shared" si="3"/>
        <v>31000000</v>
      </c>
      <c r="F8" s="77">
        <f t="shared" si="4"/>
        <v>35187</v>
      </c>
      <c r="G8" s="77">
        <f t="shared" si="5"/>
        <v>29323</v>
      </c>
      <c r="H8" s="77">
        <f t="shared" si="6"/>
        <v>24436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881</v>
      </c>
      <c r="R8" s="78">
        <v>31000000</v>
      </c>
      <c r="S8" s="2"/>
    </row>
    <row r="9" spans="1:19" x14ac:dyDescent="0.25">
      <c r="A9" s="4">
        <v>8</v>
      </c>
      <c r="B9" s="4">
        <f t="shared" si="0"/>
        <v>881</v>
      </c>
      <c r="C9" s="4">
        <f t="shared" si="1"/>
        <v>1057.2</v>
      </c>
      <c r="D9" s="4">
        <f t="shared" si="2"/>
        <v>1268.6400000000001</v>
      </c>
      <c r="E9" s="5">
        <f t="shared" si="3"/>
        <v>29100000</v>
      </c>
      <c r="F9" s="77">
        <f t="shared" si="4"/>
        <v>33031</v>
      </c>
      <c r="G9" s="77">
        <f t="shared" si="5"/>
        <v>27526</v>
      </c>
      <c r="H9" s="77">
        <f t="shared" si="6"/>
        <v>22938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881</v>
      </c>
      <c r="R9" s="78">
        <v>29100000</v>
      </c>
      <c r="S9" s="2"/>
    </row>
    <row r="10" spans="1:19" x14ac:dyDescent="0.25">
      <c r="A10" s="4">
        <v>9</v>
      </c>
      <c r="B10" s="4">
        <f t="shared" si="0"/>
        <v>881</v>
      </c>
      <c r="C10" s="4">
        <f t="shared" si="1"/>
        <v>1057.2</v>
      </c>
      <c r="D10" s="4">
        <f t="shared" si="2"/>
        <v>1268.6400000000001</v>
      </c>
      <c r="E10" s="5">
        <f t="shared" si="3"/>
        <v>27600000</v>
      </c>
      <c r="F10" s="4">
        <f t="shared" si="4"/>
        <v>31328</v>
      </c>
      <c r="G10" s="4">
        <f t="shared" si="5"/>
        <v>26107</v>
      </c>
      <c r="H10" s="4">
        <f t="shared" si="6"/>
        <v>21756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881</v>
      </c>
      <c r="R10" s="2">
        <v>27600000</v>
      </c>
      <c r="S10" s="2"/>
    </row>
    <row r="11" spans="1:19" x14ac:dyDescent="0.25">
      <c r="A11" s="4">
        <v>10</v>
      </c>
      <c r="B11" s="4">
        <f t="shared" si="0"/>
        <v>913</v>
      </c>
      <c r="C11" s="4">
        <f t="shared" si="1"/>
        <v>1095.5999999999999</v>
      </c>
      <c r="D11" s="4">
        <f t="shared" si="2"/>
        <v>1314.7199999999998</v>
      </c>
      <c r="E11" s="5">
        <f t="shared" si="3"/>
        <v>29000000</v>
      </c>
      <c r="F11" s="77">
        <f t="shared" si="4"/>
        <v>31763</v>
      </c>
      <c r="G11" s="77">
        <f t="shared" si="5"/>
        <v>26470</v>
      </c>
      <c r="H11" s="77">
        <f t="shared" si="6"/>
        <v>22058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913</v>
      </c>
      <c r="R11" s="78">
        <v>29000000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ref="Q11:Q15" si="11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 t="s">
        <v>98</v>
      </c>
      <c r="G24" s="10">
        <v>800</v>
      </c>
    </row>
    <row r="25" spans="1:19" s="10" customFormat="1" x14ac:dyDescent="0.25">
      <c r="F25" s="56" t="s">
        <v>84</v>
      </c>
      <c r="G25" s="56">
        <v>849</v>
      </c>
      <c r="H25" s="56">
        <v>931</v>
      </c>
      <c r="I25" s="10">
        <f>H25/G25</f>
        <v>1.0965842167255595</v>
      </c>
    </row>
    <row r="26" spans="1:19" s="10" customFormat="1" x14ac:dyDescent="0.25">
      <c r="F26" s="56" t="s">
        <v>85</v>
      </c>
      <c r="G26" s="56">
        <v>28</v>
      </c>
      <c r="H26" s="56">
        <v>31</v>
      </c>
      <c r="I26" s="10">
        <f>H26/G26</f>
        <v>1.1071428571428572</v>
      </c>
    </row>
    <row r="27" spans="1:19" s="10" customFormat="1" x14ac:dyDescent="0.25">
      <c r="F27" s="56" t="s">
        <v>87</v>
      </c>
      <c r="G27" s="56">
        <v>36</v>
      </c>
      <c r="H27" s="56">
        <v>36</v>
      </c>
      <c r="I27" s="10">
        <f>H27/G27</f>
        <v>1</v>
      </c>
    </row>
    <row r="28" spans="1:19" s="10" customFormat="1" x14ac:dyDescent="0.25">
      <c r="C28" s="71" t="s">
        <v>74</v>
      </c>
      <c r="D28" s="71"/>
      <c r="F28" s="56" t="s">
        <v>86</v>
      </c>
      <c r="G28" s="56">
        <f>SUM(G25:G27)</f>
        <v>913</v>
      </c>
      <c r="H28" s="56">
        <f>SUM(H25:H27)</f>
        <v>998</v>
      </c>
      <c r="I28" s="10">
        <f>H28/G28</f>
        <v>1.0930996714129244</v>
      </c>
    </row>
    <row r="29" spans="1:19" s="10" customFormat="1" x14ac:dyDescent="0.25">
      <c r="C29" s="71" t="s">
        <v>1</v>
      </c>
      <c r="D29" s="71"/>
      <c r="F29" s="56" t="s">
        <v>71</v>
      </c>
      <c r="G29" s="56">
        <v>934</v>
      </c>
      <c r="H29" s="10">
        <f>G29/G25</f>
        <v>1.1001177856301532</v>
      </c>
    </row>
    <row r="30" spans="1:19" s="10" customFormat="1" x14ac:dyDescent="0.25">
      <c r="F30" s="56" t="s">
        <v>72</v>
      </c>
      <c r="G30" s="56">
        <v>33700</v>
      </c>
    </row>
    <row r="31" spans="1:19" s="10" customFormat="1" x14ac:dyDescent="0.25">
      <c r="C31" s="73"/>
      <c r="D31" s="73"/>
      <c r="F31" s="73" t="s">
        <v>73</v>
      </c>
      <c r="G31" s="73">
        <f>G28*G30</f>
        <v>30768100</v>
      </c>
      <c r="H31" s="10" t="e">
        <f>G31/D29</f>
        <v>#DIV/0!</v>
      </c>
    </row>
    <row r="32" spans="1:19" s="10" customFormat="1" x14ac:dyDescent="0.25">
      <c r="C32" s="73"/>
      <c r="D32" s="73"/>
      <c r="F32" s="73" t="s">
        <v>24</v>
      </c>
      <c r="G32" s="73">
        <f>G31*90%</f>
        <v>27691290</v>
      </c>
    </row>
    <row r="33" spans="3:7" s="10" customFormat="1" x14ac:dyDescent="0.25">
      <c r="C33" s="73"/>
      <c r="D33" s="73"/>
      <c r="F33" s="73" t="s">
        <v>25</v>
      </c>
      <c r="G33" s="73">
        <f>G31*80%</f>
        <v>24614480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Y29" sqref="Y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2023-08-23T07:52:10Z</dcterms:modified>
</cp:coreProperties>
</file>