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3EF38096-5796-429D-8A57-9B40184FCD9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5" i="1" l="1"/>
  <c r="F11" i="1"/>
  <c r="F8" i="1"/>
  <c r="F15" i="1"/>
  <c r="B18" i="1"/>
  <c r="F7" i="1"/>
  <c r="G6" i="1"/>
  <c r="F6" i="1"/>
  <c r="D37" i="1"/>
  <c r="B37" i="1"/>
  <c r="D36" i="1"/>
  <c r="B36" i="1"/>
  <c r="B34" i="1"/>
  <c r="B35" i="1"/>
  <c r="B33" i="1"/>
  <c r="J4" i="1" l="1"/>
  <c r="J29" i="1"/>
  <c r="J28" i="1"/>
  <c r="E66" i="1"/>
  <c r="E67" i="1" s="1"/>
  <c r="J5" i="1" l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H35" i="1"/>
  <c r="H34" i="1" l="1"/>
  <c r="J34" i="1"/>
  <c r="H33" i="1"/>
  <c r="I33" i="1"/>
  <c r="D34" i="1" l="1"/>
  <c r="J26" i="1" l="1"/>
  <c r="K7" i="1" l="1"/>
  <c r="I30" i="1" l="1"/>
  <c r="I29" i="1"/>
  <c r="I31" i="1"/>
  <c r="D35" i="1" l="1"/>
  <c r="I25" i="1"/>
  <c r="I34" i="1" l="1"/>
  <c r="D33" i="1"/>
  <c r="I26" i="1"/>
  <c r="I27" i="1"/>
  <c r="I28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s="1"/>
</calcChain>
</file>

<file path=xl/sharedStrings.xml><?xml version="1.0" encoding="utf-8"?>
<sst xmlns="http://schemas.openxmlformats.org/spreadsheetml/2006/main" count="29" uniqueCount="28">
  <si>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</si>
  <si>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</si>
  <si>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</si>
  <si>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</si>
  <si>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</si>
  <si>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</si>
  <si>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</si>
  <si>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</si>
  <si>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</si>
  <si>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</si>
  <si>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</si>
  <si>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</si>
  <si>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</si>
  <si>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</si>
  <si>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</si>
  <si>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</si>
  <si>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</si>
  <si>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</si>
  <si>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</si>
  <si>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</si>
  <si>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</si>
  <si>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</si>
  <si>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</si>
  <si>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</si>
  <si>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 xml:space="preserve">Value </t>
  </si>
  <si>
    <t>Agreement carpet area</t>
  </si>
  <si>
    <t>Built up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</si>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</sst>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164" fontId="11" fillId="0" borderId="1" xfId="1" applyNumberFormat="1" applyFont="1" applyBorder="1"/>
    <xf numFmtId="0" fontId="11" fillId="2" borderId="1" xfId="0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3" fillId="0" borderId="1" xfId="0" applyFont="1" applyBorder="1" applyAlignment="1">
      <alignment horizontal="center"/>
    </xf>
    <xf numFmtId="43" fontId="13" fillId="0" borderId="1" xfId="1" applyFont="1" applyFill="1" applyBorder="1" applyAlignment="1">
      <alignment wrapText="1"/>
    </xf>
    <xf numFmtId="2" fontId="0" fillId="0" borderId="0" xfId="1" applyNumberFormat="1" applyFont="1" applyFill="1"/>
    <xf numFmtId="43" fontId="0" fillId="0" borderId="0" xfId="1" applyFont="1" applyFill="1"/>
    <xf numFmtId="43" fontId="11" fillId="2" borderId="1" xfId="0" applyNumberFormat="1" applyFont="1" applyFill="1" applyBorder="1"/>
    <xf numFmtId="10" fontId="11" fillId="2" borderId="1" xfId="1" applyNumberFormat="1" applyFont="1" applyFill="1" applyBorder="1"/>
    <xf numFmtId="43" fontId="11" fillId="2" borderId="1" xfId="1" applyFont="1" applyFill="1" applyBorder="1"/>
    <xf numFmtId="43" fontId="14" fillId="2" borderId="1" xfId="0" applyNumberFormat="1" applyFont="1" applyFill="1" applyBorder="1"/>
    <xf numFmtId="164" fontId="12" fillId="2" borderId="1" xfId="0" applyNumberFormat="1" applyFont="1" applyFill="1" applyBorder="1"/>
    <xf numFmtId="0" fontId="11" fillId="0" borderId="1" xfId="0" applyFont="1" applyBorder="1"/>
    <xf numFmtId="0" fontId="13" fillId="0" borderId="1" xfId="0" applyFont="1" applyBorder="1" applyAlignment="1">
      <alignment wrapText="1"/>
    </xf>
    <xf numFmtId="43" fontId="13" fillId="0" borderId="1" xfId="1" applyFont="1" applyFill="1" applyBorder="1" applyAlignment="1"/>
    <xf numFmtId="0" fontId="13" fillId="0" borderId="1" xfId="0" applyFont="1" applyBorder="1"/>
    <xf numFmtId="10" fontId="13" fillId="0" borderId="1" xfId="0" applyNumberFormat="1" applyFont="1" applyBorder="1"/>
    <xf numFmtId="0" fontId="14" fillId="0" borderId="1" xfId="0" applyFont="1" applyBorder="1"/>
    <xf numFmtId="0" fontId="12" fillId="0" borderId="1" xfId="0" applyFont="1" applyBorder="1"/>
    <xf numFmtId="43" fontId="12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516209</xdr:colOff>
      <xdr:row>46</xdr:row>
      <xdr:rowOff>153644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CD7F75-5853-4BD5-969B-B3F6575B7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17809" cy="8916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220892</xdr:colOff>
      <xdr:row>47</xdr:row>
      <xdr:rowOff>39355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FE6D19-9345-481C-9918-CD071D1F1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22492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573281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C9C0CE-D5CA-424C-98D7-31713139B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65281" cy="8745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449865</xdr:colOff>
      <xdr:row>47</xdr:row>
      <xdr:rowOff>106039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968E46-A075-44D4-9CF3-EFB73835F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89865" cy="9059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421286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00AB3B-8600-4AD1-B84A-613E4CCEA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61286" cy="8973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201755</xdr:colOff>
      <xdr:row>44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71D7A1-C9D1-4CBA-AA37-69CBCBBF0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93755" cy="8383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7"/>
  <sheetViews>
    <sheetView tabSelected="1" zoomScaleNormal="100" workbookViewId="0">
      <selection activeCell="H17" sqref="H17"/>
    </sheetView>
  </sheetViews>
  <sheetFormatPr defaultRowHeight="15" x14ac:dyDescent="0.25"/>
  <cols>
    <col min="1" max="1" width="21.7109375" bestFit="1" customWidth="1"/>
    <col min="2" max="2" width="18.140625" style="18" bestFit="1" customWidth="1"/>
    <col min="3" max="3" width="15.5703125" style="18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"/>
      <c r="B1" s="35"/>
      <c r="C1" s="23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51"/>
      <c r="B2" s="52"/>
      <c r="C2" s="52"/>
      <c r="D2" s="42"/>
      <c r="E2" s="18"/>
      <c r="F2" t="s">
        <v>13</v>
      </c>
      <c r="I2" s="5"/>
      <c r="L2" s="4"/>
      <c r="O2" s="5"/>
    </row>
    <row r="3" spans="1:15" ht="16.5" x14ac:dyDescent="0.3">
      <c r="A3" s="51" t="s">
        <v>0</v>
      </c>
      <c r="B3" s="53">
        <v>23000</v>
      </c>
      <c r="C3" s="53"/>
      <c r="D3" s="46"/>
      <c r="E3" s="14"/>
      <c r="F3" s="4">
        <v>2023</v>
      </c>
      <c r="G3" s="6">
        <v>2022</v>
      </c>
      <c r="H3" s="7">
        <f>G3-F3</f>
        <v>-1</v>
      </c>
      <c r="I3" s="5"/>
      <c r="J3">
        <v>26620</v>
      </c>
      <c r="L3" s="4"/>
      <c r="M3" s="6"/>
      <c r="N3" s="7"/>
      <c r="O3" s="5"/>
    </row>
    <row r="4" spans="1:15" ht="33" x14ac:dyDescent="0.3">
      <c r="A4" s="31" t="s">
        <v>1</v>
      </c>
      <c r="B4" s="53">
        <v>3000</v>
      </c>
      <c r="C4" s="53"/>
      <c r="D4" s="46"/>
      <c r="E4" s="14"/>
      <c r="F4" s="8"/>
      <c r="G4" s="6"/>
      <c r="H4" s="7"/>
      <c r="I4" s="5"/>
      <c r="J4">
        <f>J3/100*105</f>
        <v>27951</v>
      </c>
      <c r="L4" s="8"/>
      <c r="M4" s="6"/>
      <c r="N4" s="7"/>
      <c r="O4" s="5"/>
    </row>
    <row r="5" spans="1:15" ht="16.5" x14ac:dyDescent="0.3">
      <c r="A5" s="51" t="s">
        <v>2</v>
      </c>
      <c r="B5" s="53">
        <f>B3-B4</f>
        <v>20000</v>
      </c>
      <c r="C5" s="43"/>
      <c r="D5" s="46"/>
      <c r="F5" t="s">
        <v>25</v>
      </c>
      <c r="G5" s="30" t="s">
        <v>26</v>
      </c>
      <c r="H5" s="22"/>
      <c r="I5" s="5"/>
      <c r="J5">
        <f>J4/10.764</f>
        <v>2596.711259754738</v>
      </c>
      <c r="L5" s="4"/>
      <c r="M5" s="6"/>
      <c r="N5" s="7"/>
      <c r="O5" s="5"/>
    </row>
    <row r="6" spans="1:15" ht="16.5" x14ac:dyDescent="0.3">
      <c r="A6" s="51" t="s">
        <v>3</v>
      </c>
      <c r="B6" s="53">
        <f>B4</f>
        <v>3000</v>
      </c>
      <c r="C6" s="53"/>
      <c r="D6" s="46"/>
      <c r="E6" s="14"/>
      <c r="F6" s="14">
        <f>38.38*10.764</f>
        <v>413.12232</v>
      </c>
      <c r="G6" s="30">
        <f>46.07*10.764</f>
        <v>495.89747999999997</v>
      </c>
      <c r="H6" s="22"/>
      <c r="I6" s="38"/>
      <c r="J6" s="19"/>
      <c r="L6" s="4"/>
      <c r="M6" s="6"/>
      <c r="N6" s="7"/>
      <c r="O6" s="5"/>
    </row>
    <row r="7" spans="1:15" ht="16.5" x14ac:dyDescent="0.3">
      <c r="A7" s="51" t="s">
        <v>4</v>
      </c>
      <c r="B7" s="54">
        <v>0</v>
      </c>
      <c r="C7" s="54"/>
      <c r="D7" s="37"/>
      <c r="F7" s="14">
        <f>F6*1.2</f>
        <v>495.74678399999999</v>
      </c>
      <c r="G7" s="30"/>
      <c r="H7" s="22"/>
      <c r="I7" s="38"/>
      <c r="J7" s="19"/>
      <c r="K7">
        <f>J7/10.764</f>
        <v>0</v>
      </c>
      <c r="L7" s="4"/>
      <c r="M7" s="9"/>
      <c r="N7" s="10"/>
      <c r="O7" s="5"/>
    </row>
    <row r="8" spans="1:15" ht="16.5" x14ac:dyDescent="0.3">
      <c r="A8" s="51" t="s">
        <v>5</v>
      </c>
      <c r="B8" s="54">
        <f>B9-B7</f>
        <v>60</v>
      </c>
      <c r="C8" s="54"/>
      <c r="D8" s="37"/>
      <c r="F8" s="14">
        <f>F7*1.3</f>
        <v>644.47081920000005</v>
      </c>
      <c r="G8" s="36"/>
      <c r="H8" s="40"/>
      <c r="I8" s="19"/>
      <c r="J8" s="19"/>
      <c r="L8" s="4"/>
      <c r="M8" s="9"/>
      <c r="N8" s="10"/>
      <c r="O8" s="5"/>
    </row>
    <row r="9" spans="1:15" ht="16.5" x14ac:dyDescent="0.3">
      <c r="A9" s="51" t="s">
        <v>6</v>
      </c>
      <c r="B9" s="54">
        <v>60</v>
      </c>
      <c r="C9" s="54"/>
      <c r="D9" s="37"/>
      <c r="F9" s="26">
        <v>644</v>
      </c>
      <c r="G9" s="32"/>
      <c r="H9" s="39"/>
      <c r="I9" s="19"/>
      <c r="J9" s="19"/>
      <c r="K9" s="17"/>
      <c r="L9" s="17"/>
      <c r="M9" s="15"/>
      <c r="N9" s="10"/>
      <c r="O9" s="5"/>
    </row>
    <row r="10" spans="1:15" ht="33" x14ac:dyDescent="0.3">
      <c r="A10" s="31" t="s">
        <v>7</v>
      </c>
      <c r="B10" s="54">
        <f>90*B7/B9</f>
        <v>0</v>
      </c>
      <c r="C10" s="54"/>
      <c r="D10" s="37"/>
      <c r="F10" s="14">
        <v>14000</v>
      </c>
      <c r="G10" s="32"/>
      <c r="H10" s="39"/>
      <c r="I10" s="19"/>
      <c r="J10" s="19"/>
      <c r="K10" s="17"/>
      <c r="L10" s="17"/>
      <c r="M10" s="15"/>
      <c r="N10" s="10"/>
      <c r="O10" s="5"/>
    </row>
    <row r="11" spans="1:15" ht="16.5" x14ac:dyDescent="0.3">
      <c r="A11" s="51"/>
      <c r="B11" s="55">
        <f>B10%</f>
        <v>0</v>
      </c>
      <c r="C11" s="55"/>
      <c r="D11" s="47"/>
      <c r="E11" s="44"/>
      <c r="F11" s="14">
        <f>F10*F9</f>
        <v>9016000</v>
      </c>
      <c r="G11" s="32"/>
      <c r="H11" s="41"/>
      <c r="I11" s="19"/>
      <c r="J11" s="19"/>
      <c r="K11" s="17"/>
      <c r="L11" s="17"/>
      <c r="M11" s="15"/>
      <c r="N11" s="11"/>
      <c r="O11" s="5"/>
    </row>
    <row r="12" spans="1:15" ht="16.5" x14ac:dyDescent="0.3">
      <c r="A12" s="51" t="s">
        <v>8</v>
      </c>
      <c r="B12" s="53">
        <f>B6*B11</f>
        <v>0</v>
      </c>
      <c r="C12" s="53"/>
      <c r="D12" s="46"/>
      <c r="E12" s="45"/>
      <c r="F12" s="14"/>
      <c r="G12" s="13"/>
      <c r="H12" s="26"/>
      <c r="I12" s="25"/>
      <c r="J12" s="19"/>
      <c r="K12" s="17"/>
      <c r="L12" s="17"/>
      <c r="M12" s="15"/>
      <c r="N12" s="7"/>
      <c r="O12" s="5"/>
    </row>
    <row r="13" spans="1:15" ht="16.5" x14ac:dyDescent="0.3">
      <c r="A13" s="51" t="s">
        <v>9</v>
      </c>
      <c r="B13" s="53">
        <f>B6-B12</f>
        <v>3000</v>
      </c>
      <c r="C13" s="53"/>
      <c r="D13" s="48"/>
      <c r="E13" s="45"/>
      <c r="F13" s="14"/>
      <c r="G13" s="26"/>
      <c r="H13" s="26"/>
      <c r="I13" s="19"/>
      <c r="J13" s="19"/>
      <c r="K13" s="17"/>
      <c r="L13" s="17"/>
      <c r="M13" s="15"/>
      <c r="N13" s="7"/>
      <c r="O13" s="5"/>
    </row>
    <row r="14" spans="1:15" ht="16.5" x14ac:dyDescent="0.3">
      <c r="A14" s="51" t="s">
        <v>2</v>
      </c>
      <c r="B14" s="53">
        <f>B5</f>
        <v>20000</v>
      </c>
      <c r="C14" s="53"/>
      <c r="D14" s="46"/>
      <c r="E14" s="14"/>
      <c r="F14" s="17" t="s">
        <v>27</v>
      </c>
      <c r="H14" s="26"/>
      <c r="I14" s="19"/>
      <c r="J14" s="19"/>
      <c r="K14" s="17"/>
      <c r="L14" s="17"/>
      <c r="M14" s="15"/>
      <c r="N14" s="7"/>
      <c r="O14" s="5"/>
    </row>
    <row r="15" spans="1:15" ht="16.5" x14ac:dyDescent="0.3">
      <c r="A15" s="51" t="s">
        <v>10</v>
      </c>
      <c r="B15" s="53">
        <f>B14+B13</f>
        <v>23000</v>
      </c>
      <c r="C15" s="53"/>
      <c r="D15" s="46"/>
      <c r="E15" s="14"/>
      <c r="F15" s="17">
        <f>390+6</f>
        <v>396</v>
      </c>
      <c r="G15" s="27"/>
      <c r="H15" s="26"/>
      <c r="I15" s="17"/>
      <c r="J15" s="17"/>
      <c r="K15" s="17"/>
      <c r="L15" s="17"/>
      <c r="M15" s="15"/>
      <c r="N15" s="7"/>
      <c r="O15" s="5"/>
    </row>
    <row r="16" spans="1:15" ht="16.5" x14ac:dyDescent="0.3">
      <c r="A16" s="56" t="s">
        <v>23</v>
      </c>
      <c r="B16" s="57">
        <v>413</v>
      </c>
      <c r="C16" s="57"/>
      <c r="D16" s="37"/>
      <c r="E16" s="14"/>
      <c r="F16" s="26"/>
      <c r="G16" s="28"/>
      <c r="H16" s="13"/>
      <c r="I16" s="12"/>
      <c r="L16" s="4"/>
      <c r="N16" s="10"/>
      <c r="O16" s="5"/>
    </row>
    <row r="17" spans="1:15" ht="16.5" x14ac:dyDescent="0.3">
      <c r="A17" s="56" t="s">
        <v>24</v>
      </c>
      <c r="B17" s="58">
        <f>B15*B16</f>
        <v>9499000</v>
      </c>
      <c r="C17" s="58"/>
      <c r="D17" s="49"/>
      <c r="E17" s="14"/>
      <c r="F17" s="26"/>
      <c r="G17" s="26"/>
      <c r="H17" s="13"/>
      <c r="I17" s="12"/>
      <c r="L17" s="4"/>
      <c r="N17" s="13"/>
      <c r="O17" s="12"/>
    </row>
    <row r="18" spans="1:15" ht="16.5" x14ac:dyDescent="0.3">
      <c r="A18" s="56" t="s">
        <v>12</v>
      </c>
      <c r="B18" s="58">
        <f>496*B4</f>
        <v>1488000</v>
      </c>
      <c r="C18" s="58"/>
      <c r="D18" s="49"/>
      <c r="E18" s="14"/>
      <c r="F18" s="14"/>
      <c r="G18" s="14"/>
      <c r="I18" s="5"/>
    </row>
    <row r="19" spans="1:15" ht="16.5" x14ac:dyDescent="0.3">
      <c r="A19" s="57" t="s">
        <v>16</v>
      </c>
      <c r="B19" s="58">
        <f>B17*0.03/12</f>
        <v>23747.5</v>
      </c>
      <c r="C19" s="58"/>
      <c r="D19" s="50"/>
      <c r="E19" s="14"/>
    </row>
    <row r="20" spans="1:15" x14ac:dyDescent="0.25">
      <c r="B20" s="24"/>
      <c r="C20" s="24"/>
    </row>
    <row r="21" spans="1:15" x14ac:dyDescent="0.25">
      <c r="B21" s="24"/>
      <c r="C21" s="24"/>
    </row>
    <row r="22" spans="1:15" x14ac:dyDescent="0.25">
      <c r="F22" s="14"/>
    </row>
    <row r="23" spans="1:15" x14ac:dyDescent="0.25">
      <c r="D23" t="s">
        <v>14</v>
      </c>
    </row>
    <row r="24" spans="1:15" x14ac:dyDescent="0.25">
      <c r="B24" s="21" t="s">
        <v>20</v>
      </c>
      <c r="C24" s="21" t="s">
        <v>15</v>
      </c>
      <c r="D24" s="20" t="s">
        <v>21</v>
      </c>
      <c r="E24" s="20"/>
      <c r="F24" s="20" t="s">
        <v>11</v>
      </c>
      <c r="G24" s="20" t="s">
        <v>17</v>
      </c>
      <c r="H24" s="20" t="s">
        <v>18</v>
      </c>
      <c r="I24" s="20" t="s">
        <v>19</v>
      </c>
      <c r="J24" s="20"/>
    </row>
    <row r="25" spans="1:15" ht="17.25" x14ac:dyDescent="0.3">
      <c r="B25" s="21">
        <v>650</v>
      </c>
      <c r="C25" s="21">
        <f>B25/1.45</f>
        <v>448.27586206896552</v>
      </c>
      <c r="D25" s="20"/>
      <c r="E25" s="20"/>
      <c r="F25" s="20">
        <v>10500000</v>
      </c>
      <c r="G25" s="22">
        <f t="shared" ref="G25:G31" si="0">F25/C25</f>
        <v>23423.076923076922</v>
      </c>
      <c r="H25" s="22" t="e">
        <f>F25/D25</f>
        <v>#DIV/0!</v>
      </c>
      <c r="I25" s="22">
        <f t="shared" ref="I25:I31" si="1">F25/B25</f>
        <v>16153.846153846154</v>
      </c>
      <c r="J25" s="20">
        <f>D25/C25</f>
        <v>0</v>
      </c>
      <c r="K25" s="29"/>
    </row>
    <row r="26" spans="1:15" ht="17.25" x14ac:dyDescent="0.3">
      <c r="B26" s="21">
        <v>891</v>
      </c>
      <c r="C26" s="21"/>
      <c r="D26" s="20"/>
      <c r="E26" s="20"/>
      <c r="F26" s="20">
        <v>12700000</v>
      </c>
      <c r="G26" s="22" t="e">
        <f t="shared" si="0"/>
        <v>#DIV/0!</v>
      </c>
      <c r="H26" s="22" t="e">
        <f>F26/D26</f>
        <v>#DIV/0!</v>
      </c>
      <c r="I26" s="22">
        <f t="shared" si="1"/>
        <v>14253.64758698092</v>
      </c>
      <c r="J26" s="20" t="e">
        <f>D26/C26</f>
        <v>#DIV/0!</v>
      </c>
      <c r="K26" s="29"/>
    </row>
    <row r="27" spans="1:15" x14ac:dyDescent="0.25">
      <c r="B27" s="21"/>
      <c r="C27" s="21">
        <v>465</v>
      </c>
      <c r="D27" s="20"/>
      <c r="E27" s="20"/>
      <c r="F27" s="22">
        <v>11400000</v>
      </c>
      <c r="G27" s="22">
        <f t="shared" si="0"/>
        <v>24516.129032258064</v>
      </c>
      <c r="H27" s="22"/>
      <c r="I27" s="22" t="e">
        <f t="shared" si="1"/>
        <v>#DIV/0!</v>
      </c>
      <c r="J27" s="20"/>
    </row>
    <row r="28" spans="1:15" x14ac:dyDescent="0.25">
      <c r="B28" s="21"/>
      <c r="C28" s="21">
        <v>540</v>
      </c>
      <c r="D28" s="20"/>
      <c r="E28" s="20"/>
      <c r="F28" s="22">
        <v>12500000</v>
      </c>
      <c r="G28" s="22">
        <f t="shared" si="0"/>
        <v>23148.14814814815</v>
      </c>
      <c r="H28" s="22" t="e">
        <f t="shared" ref="H28:H31" si="2">F28/D28</f>
        <v>#DIV/0!</v>
      </c>
      <c r="I28" s="22" t="e">
        <f t="shared" si="1"/>
        <v>#DIV/0!</v>
      </c>
      <c r="J28" s="20">
        <f>D28/C28</f>
        <v>0</v>
      </c>
    </row>
    <row r="29" spans="1:15" x14ac:dyDescent="0.25">
      <c r="C29" s="21"/>
      <c r="D29" s="33"/>
      <c r="F29" s="34"/>
      <c r="G29" s="34" t="e">
        <f t="shared" si="0"/>
        <v>#DIV/0!</v>
      </c>
      <c r="H29" s="22" t="e">
        <f t="shared" si="2"/>
        <v>#DIV/0!</v>
      </c>
      <c r="I29" s="34" t="e">
        <f t="shared" si="1"/>
        <v>#DIV/0!</v>
      </c>
      <c r="J29" s="20" t="e">
        <f>D29/C29</f>
        <v>#DIV/0!</v>
      </c>
    </row>
    <row r="30" spans="1:15" x14ac:dyDescent="0.25">
      <c r="F30" s="34"/>
      <c r="G30" s="34" t="e">
        <f t="shared" si="0"/>
        <v>#DIV/0!</v>
      </c>
      <c r="H30" s="34" t="e">
        <f t="shared" si="2"/>
        <v>#DIV/0!</v>
      </c>
      <c r="I30" s="34" t="e">
        <f t="shared" si="1"/>
        <v>#DIV/0!</v>
      </c>
      <c r="J30" t="e">
        <f>B30/C30</f>
        <v>#DIV/0!</v>
      </c>
    </row>
    <row r="31" spans="1:15" x14ac:dyDescent="0.25">
      <c r="F31" s="33"/>
      <c r="G31" s="34" t="e">
        <f t="shared" si="0"/>
        <v>#DIV/0!</v>
      </c>
      <c r="H31" s="34" t="e">
        <f t="shared" si="2"/>
        <v>#DIV/0!</v>
      </c>
      <c r="I31" s="34" t="e">
        <f t="shared" si="1"/>
        <v>#DIV/0!</v>
      </c>
    </row>
    <row r="32" spans="1:15" x14ac:dyDescent="0.25">
      <c r="B32" s="18" t="s">
        <v>22</v>
      </c>
    </row>
    <row r="33" spans="1:10" x14ac:dyDescent="0.25">
      <c r="B33" s="18">
        <f>86.457*10.764</f>
        <v>930.6231479999999</v>
      </c>
      <c r="C33" s="18">
        <v>18950000</v>
      </c>
      <c r="D33">
        <f>C33/B33</f>
        <v>20362.700026026003</v>
      </c>
      <c r="E33">
        <v>1137000</v>
      </c>
      <c r="F33">
        <v>30000</v>
      </c>
      <c r="G33">
        <f>F33+E33+C33</f>
        <v>20117000</v>
      </c>
      <c r="H33">
        <f>G33/B33</f>
        <v>21616.698492008712</v>
      </c>
      <c r="I33" s="14" t="e">
        <f>G33/#REF!</f>
        <v>#REF!</v>
      </c>
      <c r="J33" t="e">
        <f>G33/A33</f>
        <v>#DIV/0!</v>
      </c>
    </row>
    <row r="34" spans="1:10" x14ac:dyDescent="0.25">
      <c r="B34" s="18">
        <f>49.737*10.764</f>
        <v>535.36906799999997</v>
      </c>
      <c r="C34" s="18">
        <v>12000000</v>
      </c>
      <c r="D34">
        <f>C34/B34</f>
        <v>22414.444011173244</v>
      </c>
      <c r="E34">
        <v>287800</v>
      </c>
      <c r="F34">
        <v>30000</v>
      </c>
      <c r="G34">
        <f>F34+E34+C34</f>
        <v>12317800</v>
      </c>
      <c r="H34">
        <f>G34/B34</f>
        <v>23008.05320340248</v>
      </c>
      <c r="I34" s="14" t="e">
        <f>G34/#REF!</f>
        <v>#REF!</v>
      </c>
      <c r="J34" t="e">
        <f>G34/A34</f>
        <v>#DIV/0!</v>
      </c>
    </row>
    <row r="35" spans="1:10" x14ac:dyDescent="0.25">
      <c r="B35" s="18">
        <f>64.247*10.764</f>
        <v>691.55470800000001</v>
      </c>
      <c r="C35" s="18">
        <v>13600000</v>
      </c>
      <c r="D35">
        <f>C35/B35</f>
        <v>19665.833870658862</v>
      </c>
      <c r="H35">
        <f>G35/B35</f>
        <v>0</v>
      </c>
    </row>
    <row r="36" spans="1:10" ht="15.75" x14ac:dyDescent="0.25">
      <c r="A36" s="16"/>
      <c r="B36" s="18">
        <f>78.15*10.764</f>
        <v>841.20659999999998</v>
      </c>
      <c r="C36" s="18">
        <v>14000000</v>
      </c>
      <c r="D36">
        <f>C36/B36</f>
        <v>16642.760529934025</v>
      </c>
    </row>
    <row r="37" spans="1:10" ht="15.75" x14ac:dyDescent="0.25">
      <c r="A37" s="16"/>
      <c r="B37" s="18">
        <f>59.976*10.764</f>
        <v>645.58166399999993</v>
      </c>
      <c r="C37" s="18">
        <v>11700000</v>
      </c>
      <c r="D37">
        <f>C37/B37</f>
        <v>18123.191305507713</v>
      </c>
    </row>
    <row r="38" spans="1:10" ht="15.75" x14ac:dyDescent="0.25">
      <c r="A38" s="16"/>
    </row>
    <row r="39" spans="1:10" ht="15.75" x14ac:dyDescent="0.25">
      <c r="A39" s="16"/>
    </row>
    <row r="40" spans="1:10" ht="15.75" x14ac:dyDescent="0.25">
      <c r="A40" s="16"/>
    </row>
    <row r="41" spans="1:10" ht="15.75" x14ac:dyDescent="0.25">
      <c r="A41" s="16"/>
    </row>
    <row r="42" spans="1:10" ht="15.75" x14ac:dyDescent="0.25">
      <c r="A42" s="16"/>
    </row>
    <row r="53" spans="4:6" x14ac:dyDescent="0.25">
      <c r="D53">
        <v>36000</v>
      </c>
      <c r="E53">
        <v>5000</v>
      </c>
    </row>
    <row r="54" spans="4:6" x14ac:dyDescent="0.25">
      <c r="E54">
        <v>2000</v>
      </c>
    </row>
    <row r="55" spans="4:6" x14ac:dyDescent="0.25">
      <c r="E55">
        <v>2000</v>
      </c>
    </row>
    <row r="56" spans="4:6" x14ac:dyDescent="0.25">
      <c r="E56">
        <v>3000</v>
      </c>
    </row>
    <row r="57" spans="4:6" x14ac:dyDescent="0.25">
      <c r="E57">
        <v>500</v>
      </c>
    </row>
    <row r="58" spans="4:6" x14ac:dyDescent="0.25">
      <c r="E58">
        <v>2000</v>
      </c>
    </row>
    <row r="59" spans="4:6" x14ac:dyDescent="0.25">
      <c r="E59">
        <v>4000</v>
      </c>
    </row>
    <row r="60" spans="4:6" x14ac:dyDescent="0.25">
      <c r="E60">
        <v>1500</v>
      </c>
    </row>
    <row r="61" spans="4:6" x14ac:dyDescent="0.25">
      <c r="E61">
        <v>1000</v>
      </c>
    </row>
    <row r="62" spans="4:6" x14ac:dyDescent="0.25">
      <c r="D62" s="14"/>
      <c r="E62" s="14">
        <v>1000</v>
      </c>
      <c r="F62" s="14"/>
    </row>
    <row r="63" spans="4:6" x14ac:dyDescent="0.25">
      <c r="E63">
        <v>1500</v>
      </c>
    </row>
    <row r="64" spans="4:6" x14ac:dyDescent="0.25">
      <c r="E64">
        <v>4000</v>
      </c>
    </row>
    <row r="65" spans="5:5" x14ac:dyDescent="0.25">
      <c r="E65">
        <v>4000</v>
      </c>
    </row>
    <row r="66" spans="5:5" x14ac:dyDescent="0.25">
      <c r="E66">
        <f>SUM(E53:E65)</f>
        <v>31500</v>
      </c>
    </row>
    <row r="67" spans="5:5" x14ac:dyDescent="0.25">
      <c r="E67">
        <f>D53-E66</f>
        <v>4500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8AF68-BBB9-4A58-B97A-FA902E0FA06C}">
  <dimension ref="A1"/>
  <sheetViews>
    <sheetView workbookViewId="0">
      <selection activeCell="X30" sqref="X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E9C92-972D-4812-86D6-8A5CC8BDB58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AC7CE-A8BC-4098-9E72-14EE6A4986F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2B3C8-BA55-4592-9B2E-A3272E17567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2F0E49-F659-4FCA-9BEF-A9F32B8BBBE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7080A-FB4C-4D6A-8872-7D6E700F3064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D6679-9833-4FD1-9813-A199C472DBD2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2023-08-24T05:45:26Z</dcterms:modified>
</cp:coreProperties>
</file>