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C443892-8C43-4104-9937-7869F57AF77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H31" i="5"/>
  <c r="K8" i="5"/>
  <c r="E37" i="5"/>
  <c r="K3" i="5"/>
  <c r="K18" i="5"/>
  <c r="I19" i="5"/>
  <c r="J8" i="5"/>
  <c r="N38" i="5"/>
  <c r="I34" i="5" l="1"/>
  <c r="L8" i="5" l="1"/>
  <c r="G38" i="5"/>
  <c r="L9" i="5" l="1"/>
  <c r="B17" i="5"/>
  <c r="I33" i="5"/>
  <c r="I32" i="5"/>
  <c r="J40" i="5"/>
  <c r="K40" i="5" s="1"/>
  <c r="G40" i="5"/>
  <c r="J39" i="5"/>
  <c r="G39" i="5"/>
  <c r="M38" i="5"/>
  <c r="J38" i="5"/>
  <c r="L38" i="5" s="1"/>
  <c r="J37" i="5"/>
  <c r="L37" i="5" s="1"/>
  <c r="G37" i="5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39" i="5" l="1"/>
  <c r="L39" i="5"/>
  <c r="B12" i="5"/>
  <c r="B13" i="5" s="1"/>
  <c r="B14" i="5" s="1"/>
  <c r="B18" i="5" s="1"/>
  <c r="B23" i="5" s="1"/>
  <c r="K37" i="5"/>
  <c r="K38" i="5"/>
  <c r="B21" i="5" l="1"/>
  <c r="B19" i="5"/>
  <c r="B20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<sst xmlns="http://schemas.openxmlformats.org/spreadsheetml/2006/main" count="28" uniqueCount="28">
  <si>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</si>
  <si>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</si>
  <si>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</si>
  <si>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</si>
  <si>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</si>
  <si>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</si>
  <si>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</si>
  <si>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</si>
  <si>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</si>
  <si>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</si>
  <si>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</si>
  <si>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</si>
  <si>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</si>
  <si>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</si>
  <si>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</si>
  <si>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</si>
  <si>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</si>
  <si>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</si>
  <si>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</si>
  <si>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</si>
  <si>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</si>
  <si>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</si>
  <si>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</si>
  <si>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</si>
  <si>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</si>
  <si>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</si>
  <si>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</si>
  <si>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 xml:space="preserve">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</si>
</sst>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22</xdr:col>
      <xdr:colOff>30395</xdr:colOff>
      <xdr:row>45</xdr:row>
      <xdr:rowOff>182170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97F06B-CDB6-45DC-B9E7-9878FA390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190500"/>
          <a:ext cx="13041545" cy="8564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47</xdr:row>
      <xdr:rowOff>144145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494204-5AC8-443F-9C2B-E60B66698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9097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7CB328-E1A4-4C0F-B554-421937A6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30</xdr:row>
      <xdr:rowOff>38903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B53BB-FFFD-4B4B-BE21-013883B26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5753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0"/>
  <sheetViews>
    <sheetView tabSelected="1" topLeftCell="A4" workbookViewId="0">
      <selection activeCell="F22" sqref="F22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17</v>
      </c>
      <c r="B3" s="4"/>
      <c r="C3" s="4"/>
      <c r="K3">
        <f>2023-13</f>
        <v>2010</v>
      </c>
    </row>
    <row r="4" spans="1:12" ht="16.5" x14ac:dyDescent="0.3">
      <c r="A4" s="4" t="s">
        <v>4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5</v>
      </c>
      <c r="B5" s="4">
        <v>2008</v>
      </c>
      <c r="C5" s="4"/>
      <c r="I5" s="3">
        <v>2008</v>
      </c>
      <c r="J5" s="3">
        <v>2023</v>
      </c>
      <c r="K5" s="3">
        <f>J5-I5</f>
        <v>15</v>
      </c>
      <c r="L5" s="3">
        <f>K5-60</f>
        <v>-45</v>
      </c>
    </row>
    <row r="6" spans="1:12" ht="16.5" x14ac:dyDescent="0.3">
      <c r="A6" s="4" t="s">
        <v>6</v>
      </c>
      <c r="B6" s="4">
        <f>B4-B5</f>
        <v>15</v>
      </c>
      <c r="C6" s="4"/>
      <c r="I6" s="3"/>
      <c r="J6" s="3"/>
      <c r="K6" s="3"/>
    </row>
    <row r="7" spans="1:12" ht="16.5" x14ac:dyDescent="0.3">
      <c r="A7" s="4"/>
      <c r="B7" s="4">
        <f>B6-60</f>
        <v>-45</v>
      </c>
      <c r="C7" s="4"/>
      <c r="I7" s="3" t="s">
        <v>26</v>
      </c>
      <c r="J7" s="3" t="s">
        <v>24</v>
      </c>
      <c r="K7" s="3"/>
      <c r="L7">
        <v>26620</v>
      </c>
    </row>
    <row r="8" spans="1:12" ht="16.5" x14ac:dyDescent="0.3">
      <c r="A8" s="4" t="s">
        <v>7</v>
      </c>
      <c r="B8" s="6">
        <f>464*2400</f>
        <v>1113600</v>
      </c>
      <c r="C8" s="6"/>
      <c r="I8" s="3"/>
      <c r="J8" s="3">
        <f>43.07*10.764</f>
        <v>463.60548</v>
      </c>
      <c r="K8" s="3">
        <f>J8*1.2</f>
        <v>556.32657599999993</v>
      </c>
      <c r="L8">
        <f>L7/100*110</f>
        <v>29282</v>
      </c>
    </row>
    <row r="9" spans="1:12" ht="16.5" x14ac:dyDescent="0.3">
      <c r="A9" s="4" t="s">
        <v>8</v>
      </c>
      <c r="B9" s="4"/>
      <c r="C9" s="4"/>
      <c r="I9" s="3"/>
      <c r="J9" s="3"/>
      <c r="K9" s="3"/>
      <c r="L9">
        <f>L8/10.764</f>
        <v>2720.3641768859161</v>
      </c>
    </row>
    <row r="10" spans="1:12" ht="16.5" x14ac:dyDescent="0.3">
      <c r="A10" s="4"/>
      <c r="B10" s="4"/>
      <c r="C10" s="4"/>
      <c r="I10" s="3"/>
      <c r="J10" s="3"/>
      <c r="K10" s="3"/>
    </row>
    <row r="11" spans="1:12" ht="16.5" x14ac:dyDescent="0.3">
      <c r="A11" s="4" t="s">
        <v>9</v>
      </c>
      <c r="B11" s="4">
        <f>100-10</f>
        <v>90</v>
      </c>
      <c r="C11" s="4"/>
      <c r="I11" s="3"/>
      <c r="J11" s="3"/>
      <c r="K11" s="3"/>
    </row>
    <row r="12" spans="1:12" ht="16.5" x14ac:dyDescent="0.3">
      <c r="A12" s="4" t="s">
        <v>10</v>
      </c>
      <c r="B12" s="4">
        <f>B11*B6/60</f>
        <v>22.5</v>
      </c>
      <c r="C12" s="4"/>
    </row>
    <row r="13" spans="1:12" ht="16.5" x14ac:dyDescent="0.3">
      <c r="A13" s="4"/>
      <c r="B13" s="7">
        <f>B12%</f>
        <v>0.22500000000000001</v>
      </c>
      <c r="C13" s="7"/>
    </row>
    <row r="14" spans="1:12" ht="16.5" x14ac:dyDescent="0.3">
      <c r="A14" s="4" t="s">
        <v>11</v>
      </c>
      <c r="B14" s="6">
        <f>ROUND((B8*B13),0)</f>
        <v>250560</v>
      </c>
      <c r="C14" s="6"/>
    </row>
    <row r="15" spans="1:12" ht="16.5" x14ac:dyDescent="0.3">
      <c r="A15" s="4" t="s">
        <v>2</v>
      </c>
      <c r="B15" s="6">
        <v>464</v>
      </c>
      <c r="C15" s="6"/>
    </row>
    <row r="16" spans="1:12" ht="16.5" x14ac:dyDescent="0.3">
      <c r="A16" s="4" t="s">
        <v>23</v>
      </c>
      <c r="B16" s="4">
        <v>5800</v>
      </c>
      <c r="C16" s="4"/>
    </row>
    <row r="17" spans="1:11" ht="16.5" x14ac:dyDescent="0.3">
      <c r="A17" s="4" t="s">
        <v>12</v>
      </c>
      <c r="B17" s="6">
        <f>B16*B15</f>
        <v>2691200</v>
      </c>
      <c r="C17" s="6"/>
      <c r="D17" s="1"/>
      <c r="I17" t="s">
        <v>25</v>
      </c>
    </row>
    <row r="18" spans="1:11" ht="16.5" x14ac:dyDescent="0.3">
      <c r="A18" s="10" t="s">
        <v>13</v>
      </c>
      <c r="B18" s="11">
        <f>B17-B14</f>
        <v>2440640</v>
      </c>
      <c r="C18" s="9"/>
      <c r="D18" s="1"/>
      <c r="G18" t="s">
        <v>27</v>
      </c>
      <c r="I18">
        <v>367</v>
      </c>
      <c r="K18">
        <f>J8/I18</f>
        <v>1.2632301907356949</v>
      </c>
    </row>
    <row r="19" spans="1:11" ht="16.5" x14ac:dyDescent="0.3">
      <c r="A19" s="10" t="s">
        <v>14</v>
      </c>
      <c r="B19" s="11">
        <f>B18*0.9</f>
        <v>2196576</v>
      </c>
      <c r="C19" s="9"/>
      <c r="I19">
        <f>I18*1.2</f>
        <v>440.4</v>
      </c>
    </row>
    <row r="20" spans="1:11" ht="16.5" x14ac:dyDescent="0.3">
      <c r="A20" s="10" t="s">
        <v>15</v>
      </c>
      <c r="B20" s="11">
        <f>B18*0.8</f>
        <v>1952512</v>
      </c>
      <c r="C20" s="9"/>
    </row>
    <row r="21" spans="1:11" ht="16.5" x14ac:dyDescent="0.3">
      <c r="A21" s="10" t="s">
        <v>16</v>
      </c>
      <c r="B21" s="11">
        <f>B18*0.025/12</f>
        <v>5084.666666666667</v>
      </c>
      <c r="C21" s="9"/>
    </row>
    <row r="23" spans="1:11" x14ac:dyDescent="0.25">
      <c r="B23" s="1">
        <f>B18/464</f>
        <v>5260</v>
      </c>
    </row>
    <row r="24" spans="1:11" x14ac:dyDescent="0.25">
      <c r="B24" s="1"/>
    </row>
    <row r="28" spans="1:11" x14ac:dyDescent="0.25">
      <c r="E28" t="s">
        <v>18</v>
      </c>
    </row>
    <row r="29" spans="1:11" x14ac:dyDescent="0.25">
      <c r="D29" s="3" t="s">
        <v>3</v>
      </c>
      <c r="E29" s="3" t="s">
        <v>19</v>
      </c>
      <c r="F29" s="3" t="s">
        <v>0</v>
      </c>
      <c r="G29" s="3" t="s">
        <v>20</v>
      </c>
      <c r="H29" s="3" t="s">
        <v>21</v>
      </c>
      <c r="I29" s="3"/>
    </row>
    <row r="30" spans="1:11" x14ac:dyDescent="0.25">
      <c r="D30" s="13">
        <v>575</v>
      </c>
      <c r="E30" s="14"/>
      <c r="F30" s="13">
        <v>3400000</v>
      </c>
      <c r="G30" s="13" t="e">
        <f t="shared" ref="G30:G35" si="0">F30/E30</f>
        <v>#DIV/0!</v>
      </c>
      <c r="H30" s="13">
        <f t="shared" ref="H30:H35" si="1">F30/D30</f>
        <v>5913.04347826087</v>
      </c>
      <c r="I30" s="3"/>
    </row>
    <row r="31" spans="1:11" x14ac:dyDescent="0.25">
      <c r="D31" s="3">
        <v>495</v>
      </c>
      <c r="E31" s="12"/>
      <c r="F31" s="3">
        <v>2500000</v>
      </c>
      <c r="G31" s="3" t="e">
        <f t="shared" si="0"/>
        <v>#DIV/0!</v>
      </c>
      <c r="H31" s="13">
        <f t="shared" si="1"/>
        <v>5050.5050505050503</v>
      </c>
      <c r="I31" s="3"/>
    </row>
    <row r="32" spans="1:11" x14ac:dyDescent="0.25">
      <c r="D32" s="13">
        <v>540</v>
      </c>
      <c r="E32" s="14"/>
      <c r="F32" s="15">
        <v>2700000</v>
      </c>
      <c r="G32" s="13" t="e">
        <f t="shared" si="0"/>
        <v>#DIV/0!</v>
      </c>
      <c r="H32" s="13">
        <f t="shared" si="1"/>
        <v>5000</v>
      </c>
      <c r="I32" s="3" t="e">
        <f>D32/E32</f>
        <v>#DIV/0!</v>
      </c>
    </row>
    <row r="33" spans="4:14" x14ac:dyDescent="0.25">
      <c r="D33" s="13">
        <v>400</v>
      </c>
      <c r="E33" s="14"/>
      <c r="F33" s="15">
        <v>2300000</v>
      </c>
      <c r="G33" s="13" t="e">
        <f t="shared" si="0"/>
        <v>#DIV/0!</v>
      </c>
      <c r="H33" s="13">
        <f t="shared" si="1"/>
        <v>5750</v>
      </c>
      <c r="I33" s="3" t="e">
        <f>D33/E33</f>
        <v>#DIV/0!</v>
      </c>
    </row>
    <row r="34" spans="4:14" x14ac:dyDescent="0.25">
      <c r="D34" s="13"/>
      <c r="E34" s="13"/>
      <c r="F34" s="13"/>
      <c r="G34" s="13" t="e">
        <f t="shared" si="0"/>
        <v>#DIV/0!</v>
      </c>
      <c r="H34" s="13" t="e">
        <f t="shared" si="1"/>
        <v>#DIV/0!</v>
      </c>
      <c r="I34" s="3" t="e">
        <f>D34/E34</f>
        <v>#DIV/0!</v>
      </c>
    </row>
    <row r="35" spans="4:14" x14ac:dyDescent="0.25">
      <c r="D35" s="3"/>
      <c r="E35" s="3"/>
      <c r="F35" s="3"/>
      <c r="G35" s="3" t="e">
        <f t="shared" si="0"/>
        <v>#DIV/0!</v>
      </c>
      <c r="H35" s="3" t="e">
        <f t="shared" si="1"/>
        <v>#DIV/0!</v>
      </c>
      <c r="I35" s="3"/>
    </row>
    <row r="36" spans="4:14" x14ac:dyDescent="0.25">
      <c r="E36" t="s">
        <v>22</v>
      </c>
    </row>
    <row r="37" spans="4:14" x14ac:dyDescent="0.25">
      <c r="D37" s="3"/>
      <c r="E37" s="2">
        <f>48.792*10.764</f>
        <v>525.19708800000001</v>
      </c>
      <c r="F37" s="2">
        <v>2500000</v>
      </c>
      <c r="G37" s="3">
        <f>F37/E37</f>
        <v>4760.1177864870415</v>
      </c>
      <c r="H37">
        <v>175000</v>
      </c>
      <c r="I37">
        <v>25000</v>
      </c>
      <c r="J37" s="3">
        <f>I37+H37+F37</f>
        <v>2700000</v>
      </c>
      <c r="K37" s="3">
        <f>J37/E37</f>
        <v>5140.9272094060052</v>
      </c>
      <c r="L37" s="5" t="e">
        <f>J37/D37</f>
        <v>#DIV/0!</v>
      </c>
      <c r="M37" s="3"/>
    </row>
    <row r="38" spans="4:14" x14ac:dyDescent="0.25">
      <c r="D38" s="3"/>
      <c r="E38" s="2"/>
      <c r="F38" s="2"/>
      <c r="G38" s="3" t="e">
        <f>F38/E38</f>
        <v>#DIV/0!</v>
      </c>
      <c r="H38">
        <v>147300</v>
      </c>
      <c r="I38">
        <v>24600</v>
      </c>
      <c r="J38" s="3">
        <f>I38+H38+F38</f>
        <v>171900</v>
      </c>
      <c r="K38" s="3" t="e">
        <f>J38/E38</f>
        <v>#DIV/0!</v>
      </c>
      <c r="L38" s="5" t="e">
        <f>J38/D38</f>
        <v>#DIV/0!</v>
      </c>
      <c r="M38" s="3" t="e">
        <f>F38/D38</f>
        <v>#DIV/0!</v>
      </c>
      <c r="N38" t="e">
        <f>D38/E38</f>
        <v>#DIV/0!</v>
      </c>
    </row>
    <row r="39" spans="4:14" x14ac:dyDescent="0.25">
      <c r="D39" s="3"/>
      <c r="E39" s="3">
        <v>495</v>
      </c>
      <c r="F39" s="3">
        <v>2500000</v>
      </c>
      <c r="G39" s="3">
        <f>F39/E39</f>
        <v>5050.5050505050503</v>
      </c>
      <c r="H39" s="3">
        <v>194100</v>
      </c>
      <c r="I39" s="3">
        <v>30000</v>
      </c>
      <c r="J39" s="3">
        <f>I39+H39+F39</f>
        <v>2724100</v>
      </c>
      <c r="K39" s="3">
        <f>J39/E39</f>
        <v>5503.2323232323233</v>
      </c>
      <c r="L39" s="3" t="e">
        <f>J39/D39</f>
        <v>#DIV/0!</v>
      </c>
      <c r="M39" s="3"/>
    </row>
    <row r="40" spans="4:14" x14ac:dyDescent="0.25">
      <c r="D40" s="3"/>
      <c r="E40" s="3"/>
      <c r="F40" s="3"/>
      <c r="G40" s="3" t="e">
        <f>F40/E40</f>
        <v>#DIV/0!</v>
      </c>
      <c r="H40" s="3"/>
      <c r="I40" s="3">
        <v>30000</v>
      </c>
      <c r="J40" s="3">
        <f>I40+H40+F40</f>
        <v>30000</v>
      </c>
      <c r="K40" s="3" t="e">
        <f>J40/E40</f>
        <v>#DIV/0!</v>
      </c>
      <c r="L40" s="3"/>
      <c r="M40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O25" sqref="O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N33" sqref="N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N2" sqref="N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2023-08-24T07:14:42Z</dcterms:modified>
</cp:coreProperties>
</file>