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Bhayander_Darshani Vishal Purandare\"/>
    </mc:Choice>
  </mc:AlternateContent>
  <xr:revisionPtr revIDLastSave="0" documentId="13_ncr:1_{0AE574BE-74F6-4947-B128-EF3B7B093145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B2" i="4"/>
  <c r="C2" i="4" s="1"/>
  <c r="H26" i="4"/>
  <c r="H27" i="4"/>
  <c r="G25" i="4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l="1"/>
  <c r="B21" i="23" s="1"/>
  <c r="C16" i="23"/>
  <c r="C19" i="23" s="1"/>
  <c r="B20" i="23" l="1"/>
  <c r="C21" i="23"/>
  <c r="D21" i="23" s="1"/>
  <c r="C20" i="23"/>
  <c r="B25" i="23"/>
  <c r="D19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D20" i="23" l="1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<sst xmlns="http://schemas.openxmlformats.org/spreadsheetml/2006/main" count="140" uniqueCount="97">
  <si>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</si>
  <si>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</si>
  <si>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</si>
  <si>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</si>
  <si>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</si>
  <si>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</si>
  <si>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</si>
  <si>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</si>
  <si>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</si>
  <si>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</si>
  <si>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</si>
  <si>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</si>
  <si>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</si>
  <si>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</si>
  <si>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</si>
  <si>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</si>
  <si>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</si>
  <si>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</si>
  <si>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</si>
  <si>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</si>
  <si>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</si>
  <si>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</si>
  <si>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</si>
  <si>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</si>
  <si>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</si>
  <si>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</si>
  <si>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</si>
  <si>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</si>
  <si>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</si>
  <si>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</si>
  <si>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</si>
  <si>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</si>
  <si>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</si>
  <si>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</si>
  <si>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</si>
  <si>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</si>
  <si>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</si>
  <si>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</si>
  <si>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</si>
  <si>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</si>
  <si>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</si>
  <si>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</si>
  <si>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</si>
  <si>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</si>
  <si>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</si>
  <si>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</si>
  <si>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</si>
  <si>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</si>
  <si>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</si>
  <si>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</si>
  <si>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</si>
  <si>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</si>
  <si>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</si>
  <si>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</si>
  <si>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</si>
  <si>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</si>
  <si>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</si>
  <si>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</si>
  <si>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</si>
  <si>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</si>
  <si>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</si>
  <si>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</si>
  <si>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</si>
  <si>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</si>
  <si>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</si>
  <si>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</si>
  <si>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</si>
  <si>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</si>
  <si>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</si>
  <si>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</si>
  <si>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</si>
  <si>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</si>
  <si>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</si>
  <si>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</si>
  <si>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</si>
  <si>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</si>
  <si>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</si>
  <si>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</si>
  <si>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</si>
  <si>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</si>
  <si>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</si>
  <si>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</si>
  <si>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</si>
  <si>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</si>
  <si>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</si>
  <si>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</si>
  <si>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</si>
  <si>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</si>
  <si>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TMCA</t>
  </si>
  <si>
    <t>IGR-23.02.23</t>
  </si>
  <si>
    <t>05.08.2023</t>
  </si>
  <si>
    <t>Total Value</t>
  </si>
  <si>
    <t>RERA CA</t>
  </si>
  <si>
    <t>Flat</t>
  </si>
  <si>
    <t>IGR-27.06.22</t>
  </si>
  <si>
    <t>IGR-03.06.22</t>
  </si>
  <si>
    <t>DB/DB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</si>
</sst>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9" xfId="0" applyFont="1" applyBorder="1"/>
    <xf numFmtId="0" fontId="10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9" fillId="0" borderId="9" xfId="0" applyFont="1" applyBorder="1" applyAlignment="1">
      <alignment horizontal="center"/>
    </xf>
    <xf numFmtId="43" fontId="6" fillId="0" borderId="9" xfId="1" applyFont="1" applyFill="1" applyBorder="1"/>
    <xf numFmtId="0" fontId="0" fillId="0" borderId="9" xfId="0" applyFill="1" applyBorder="1"/>
    <xf numFmtId="0" fontId="0" fillId="0" borderId="5" xfId="0" applyFill="1" applyBorder="1"/>
    <xf numFmtId="0" fontId="0" fillId="0" borderId="0" xfId="0" applyFill="1"/>
    <xf numFmtId="0" fontId="6" fillId="0" borderId="9" xfId="0" applyFont="1" applyFill="1" applyBorder="1"/>
    <xf numFmtId="0" fontId="2" fillId="0" borderId="9" xfId="0" applyFont="1" applyFill="1" applyBorder="1"/>
    <xf numFmtId="43" fontId="6" fillId="0" borderId="9" xfId="0" applyNumberFormat="1" applyFont="1" applyFill="1" applyBorder="1"/>
    <xf numFmtId="43" fontId="2" fillId="0" borderId="9" xfId="0" applyNumberFormat="1" applyFont="1" applyFill="1" applyBorder="1"/>
    <xf numFmtId="43" fontId="0" fillId="0" borderId="5" xfId="0" applyNumberFormat="1" applyFill="1" applyBorder="1"/>
    <xf numFmtId="43" fontId="5" fillId="0" borderId="9" xfId="0" applyNumberFormat="1" applyFont="1" applyFill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AFB18-70F0-35EE-A09C-644864DE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D748A-DFE6-4F4D-A989-F456B57A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E6BAF-658A-DFC3-19E3-450F20F6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23A03-9D35-5EDA-D326-313553E5E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D1B5C-14F9-4F57-EB08-F3835129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S14" sqref="R14:S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78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84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79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80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81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82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83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2023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2023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2"/>
      <c r="L1" s="62"/>
      <c r="M1" s="62"/>
      <c r="N1" s="62"/>
      <c r="O1" s="62"/>
      <c r="P1" s="62"/>
      <c r="Q1" s="62"/>
      <c r="R1" s="62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8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B18" sqref="B18"/>
    </sheetView>
  </sheetViews>
  <sheetFormatPr defaultRowHeight="15" x14ac:dyDescent="0.25"/>
  <cols>
    <col min="1" max="1" width="21.7109375" bestFit="1" customWidth="1"/>
    <col min="2" max="2" width="17.140625" style="16" customWidth="1"/>
    <col min="3" max="3" width="12.5703125" style="16" bestFit="1" customWidth="1"/>
    <col min="4" max="4" width="14.28515625" bestFit="1" customWidth="1"/>
    <col min="5" max="5" width="11.5703125" bestFit="1" customWidth="1"/>
  </cols>
  <sheetData>
    <row r="1" spans="1:5" x14ac:dyDescent="0.25">
      <c r="A1" s="11"/>
      <c r="B1" s="12"/>
      <c r="C1" s="13"/>
      <c r="E1" s="14"/>
    </row>
    <row r="2" spans="1:5" x14ac:dyDescent="0.25">
      <c r="A2" s="15"/>
      <c r="C2" s="17"/>
      <c r="E2" s="18"/>
    </row>
    <row r="3" spans="1:5" x14ac:dyDescent="0.25">
      <c r="A3" s="15" t="s">
        <v>13</v>
      </c>
      <c r="B3" s="19">
        <v>6600</v>
      </c>
      <c r="C3" s="21" t="s">
        <v>76</v>
      </c>
      <c r="D3" s="6" t="s">
        <v>77</v>
      </c>
      <c r="E3" s="18"/>
    </row>
    <row r="4" spans="1:5" ht="30" x14ac:dyDescent="0.25">
      <c r="A4" s="20" t="s">
        <v>14</v>
      </c>
      <c r="B4" s="19">
        <v>2500</v>
      </c>
      <c r="C4" s="21"/>
      <c r="E4" s="18"/>
    </row>
    <row r="5" spans="1:5" x14ac:dyDescent="0.25">
      <c r="A5" s="15" t="s">
        <v>15</v>
      </c>
      <c r="B5" s="19">
        <f>B3-B4</f>
        <v>4100</v>
      </c>
      <c r="C5" s="21"/>
      <c r="E5" s="18"/>
    </row>
    <row r="6" spans="1:5" x14ac:dyDescent="0.25">
      <c r="A6" s="15" t="s">
        <v>16</v>
      </c>
      <c r="B6" s="19">
        <f>B4</f>
        <v>2500</v>
      </c>
      <c r="C6" s="21"/>
      <c r="E6" s="18"/>
    </row>
    <row r="7" spans="1:5" x14ac:dyDescent="0.25">
      <c r="A7" s="15" t="s">
        <v>17</v>
      </c>
      <c r="B7" s="22">
        <f>C7-C8</f>
        <v>0</v>
      </c>
      <c r="C7" s="22">
        <v>2023</v>
      </c>
      <c r="E7" s="18"/>
    </row>
    <row r="8" spans="1:5" x14ac:dyDescent="0.25">
      <c r="A8" s="15" t="s">
        <v>18</v>
      </c>
      <c r="B8" s="22">
        <f>B9-B7</f>
        <v>60</v>
      </c>
      <c r="C8" s="22">
        <v>2023</v>
      </c>
      <c r="E8" s="18"/>
    </row>
    <row r="9" spans="1:5" x14ac:dyDescent="0.25">
      <c r="A9" s="15" t="s">
        <v>19</v>
      </c>
      <c r="B9" s="22">
        <v>60</v>
      </c>
      <c r="C9" s="22"/>
      <c r="E9" s="18"/>
    </row>
    <row r="10" spans="1:5" ht="30" x14ac:dyDescent="0.25">
      <c r="A10" s="20" t="s">
        <v>20</v>
      </c>
      <c r="B10" s="22">
        <f>90*B7/B9</f>
        <v>0</v>
      </c>
      <c r="C10" s="22"/>
      <c r="E10" s="18"/>
    </row>
    <row r="11" spans="1:5" x14ac:dyDescent="0.25">
      <c r="A11" s="15"/>
      <c r="B11" s="23">
        <f>B10%</f>
        <v>0</v>
      </c>
      <c r="C11" s="23"/>
      <c r="E11" s="18"/>
    </row>
    <row r="12" spans="1:5" x14ac:dyDescent="0.25">
      <c r="A12" s="15" t="s">
        <v>21</v>
      </c>
      <c r="B12" s="19">
        <f>B6*B11</f>
        <v>0</v>
      </c>
      <c r="C12" s="21"/>
      <c r="E12" s="18"/>
    </row>
    <row r="13" spans="1:5" x14ac:dyDescent="0.25">
      <c r="A13" s="15" t="s">
        <v>22</v>
      </c>
      <c r="B13" s="19">
        <f>B6-B12</f>
        <v>2500</v>
      </c>
      <c r="C13" s="21"/>
      <c r="E13" s="18"/>
    </row>
    <row r="14" spans="1:5" x14ac:dyDescent="0.25">
      <c r="A14" s="15" t="s">
        <v>15</v>
      </c>
      <c r="B14" s="19">
        <f>B5</f>
        <v>4100</v>
      </c>
      <c r="C14" s="21"/>
      <c r="E14" s="18"/>
    </row>
    <row r="15" spans="1:5" x14ac:dyDescent="0.25">
      <c r="B15" s="19"/>
      <c r="C15" s="21"/>
      <c r="E15" s="18"/>
    </row>
    <row r="16" spans="1:5" s="66" customFormat="1" x14ac:dyDescent="0.25">
      <c r="A16" s="64" t="s">
        <v>23</v>
      </c>
      <c r="B16" s="63">
        <f>B14+B13</f>
        <v>6600</v>
      </c>
      <c r="C16" s="63">
        <f>B16*0.4</f>
        <v>2640</v>
      </c>
      <c r="D16" s="64"/>
      <c r="E16" s="65"/>
    </row>
    <row r="17" spans="1:5" s="66" customFormat="1" x14ac:dyDescent="0.25">
      <c r="A17" s="64"/>
      <c r="B17" s="67" t="s">
        <v>93</v>
      </c>
      <c r="C17" s="67" t="s">
        <v>96</v>
      </c>
      <c r="D17" s="64"/>
      <c r="E17" s="65"/>
    </row>
    <row r="18" spans="1:5" s="66" customFormat="1" x14ac:dyDescent="0.25">
      <c r="A18" s="68" t="s">
        <v>92</v>
      </c>
      <c r="B18" s="67">
        <v>741</v>
      </c>
      <c r="C18" s="67">
        <v>111</v>
      </c>
      <c r="D18" s="68" t="s">
        <v>91</v>
      </c>
      <c r="E18" s="65"/>
    </row>
    <row r="19" spans="1:5" s="66" customFormat="1" x14ac:dyDescent="0.25">
      <c r="A19" s="64" t="s">
        <v>74</v>
      </c>
      <c r="B19" s="69">
        <f>B18*B16</f>
        <v>4890600</v>
      </c>
      <c r="C19" s="69">
        <f>C18*C16</f>
        <v>293040</v>
      </c>
      <c r="D19" s="70">
        <f>B19+C19</f>
        <v>5183640</v>
      </c>
      <c r="E19" s="71"/>
    </row>
    <row r="20" spans="1:5" s="66" customFormat="1" x14ac:dyDescent="0.25">
      <c r="A20" s="64" t="s">
        <v>24</v>
      </c>
      <c r="B20" s="72">
        <f>B19*90%</f>
        <v>4401540</v>
      </c>
      <c r="C20" s="72">
        <f>C19*90%</f>
        <v>263736</v>
      </c>
      <c r="D20" s="70">
        <f t="shared" ref="D20:D21" si="0">B20+C20</f>
        <v>4665276</v>
      </c>
      <c r="E20" s="65"/>
    </row>
    <row r="21" spans="1:5" s="66" customFormat="1" x14ac:dyDescent="0.25">
      <c r="A21" s="64" t="s">
        <v>25</v>
      </c>
      <c r="B21" s="72">
        <f>B19*80%</f>
        <v>3912480</v>
      </c>
      <c r="C21" s="72">
        <f>C19*80%</f>
        <v>234432</v>
      </c>
      <c r="D21" s="70">
        <f t="shared" si="0"/>
        <v>4146912</v>
      </c>
      <c r="E21" s="65"/>
    </row>
    <row r="22" spans="1:5" x14ac:dyDescent="0.25">
      <c r="A22" s="15"/>
      <c r="C22" s="22"/>
      <c r="E22" s="25"/>
    </row>
    <row r="23" spans="1:5" x14ac:dyDescent="0.25">
      <c r="A23" s="26" t="s">
        <v>26</v>
      </c>
      <c r="B23" s="27">
        <f>B4*B18</f>
        <v>1852500</v>
      </c>
      <c r="C23" s="27"/>
    </row>
    <row r="24" spans="1:5" x14ac:dyDescent="0.25">
      <c r="A24" s="15" t="s">
        <v>27</v>
      </c>
    </row>
    <row r="25" spans="1:5" x14ac:dyDescent="0.25">
      <c r="A25" s="28" t="s">
        <v>28</v>
      </c>
      <c r="B25" s="24">
        <f>B19*0.025/12</f>
        <v>10188.75</v>
      </c>
      <c r="C25" s="24"/>
    </row>
    <row r="26" spans="1:5" x14ac:dyDescent="0.25">
      <c r="B26" s="24"/>
      <c r="C26" s="24"/>
    </row>
    <row r="27" spans="1:5" x14ac:dyDescent="0.25">
      <c r="B27" s="24"/>
      <c r="C27" s="24"/>
    </row>
    <row r="28" spans="1:5" x14ac:dyDescent="0.25">
      <c r="B28"/>
      <c r="C28"/>
    </row>
    <row r="29" spans="1:5" x14ac:dyDescent="0.25">
      <c r="B29"/>
      <c r="C29"/>
    </row>
    <row r="30" spans="1:5" x14ac:dyDescent="0.25">
      <c r="B30"/>
      <c r="C30"/>
    </row>
    <row r="31" spans="1:5" x14ac:dyDescent="0.25">
      <c r="B31"/>
      <c r="C31"/>
    </row>
    <row r="32" spans="1:5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6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741</v>
      </c>
      <c r="C2" s="4">
        <f t="shared" ref="C2:C16" si="1">B2*1.2</f>
        <v>889.19999999999993</v>
      </c>
      <c r="D2" s="4">
        <f t="shared" ref="D2:D16" si="2">C2*1.2</f>
        <v>1067.04</v>
      </c>
      <c r="E2" s="5">
        <f t="shared" ref="E2:E16" si="3">R2</f>
        <v>4900000</v>
      </c>
      <c r="F2" s="73">
        <f t="shared" ref="F2:F15" si="4">ROUND((E2/B2),0)</f>
        <v>6613</v>
      </c>
      <c r="G2" s="73">
        <f t="shared" ref="G2:G15" si="5">ROUND((E2/C2),0)</f>
        <v>5511</v>
      </c>
      <c r="H2" s="73">
        <f t="shared" ref="H2:H15" si="6">ROUND((E2/D2),0)</f>
        <v>4592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741</v>
      </c>
      <c r="R2" s="74">
        <v>4900000</v>
      </c>
      <c r="S2" s="74" t="s">
        <v>89</v>
      </c>
    </row>
    <row r="3" spans="1:19" x14ac:dyDescent="0.25">
      <c r="A3" s="4">
        <v>2</v>
      </c>
      <c r="B3" s="4">
        <f t="shared" si="0"/>
        <v>751</v>
      </c>
      <c r="C3" s="4">
        <f t="shared" si="1"/>
        <v>901.19999999999993</v>
      </c>
      <c r="D3" s="4">
        <f t="shared" si="2"/>
        <v>1081.4399999999998</v>
      </c>
      <c r="E3" s="5">
        <f t="shared" si="3"/>
        <v>6843000</v>
      </c>
      <c r="F3" s="73">
        <f t="shared" si="4"/>
        <v>9112</v>
      </c>
      <c r="G3" s="73">
        <f t="shared" si="5"/>
        <v>7593</v>
      </c>
      <c r="H3" s="73">
        <f t="shared" si="6"/>
        <v>6328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751</v>
      </c>
      <c r="R3" s="74">
        <v>6843000</v>
      </c>
      <c r="S3" s="2"/>
    </row>
    <row r="4" spans="1:19" x14ac:dyDescent="0.25">
      <c r="A4" s="4">
        <v>3</v>
      </c>
      <c r="B4" s="4">
        <f t="shared" si="0"/>
        <v>713</v>
      </c>
      <c r="C4" s="4">
        <f t="shared" si="1"/>
        <v>855.6</v>
      </c>
      <c r="D4" s="4">
        <f t="shared" si="2"/>
        <v>1026.72</v>
      </c>
      <c r="E4" s="5">
        <f t="shared" si="3"/>
        <v>4950000</v>
      </c>
      <c r="F4" s="73">
        <f t="shared" si="4"/>
        <v>6942</v>
      </c>
      <c r="G4" s="73">
        <f t="shared" si="5"/>
        <v>5785</v>
      </c>
      <c r="H4" s="73">
        <f t="shared" si="6"/>
        <v>4821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713</v>
      </c>
      <c r="R4" s="74">
        <v>4950000</v>
      </c>
      <c r="S4" s="74" t="s">
        <v>94</v>
      </c>
    </row>
    <row r="5" spans="1:19" x14ac:dyDescent="0.25">
      <c r="A5" s="4">
        <v>4</v>
      </c>
      <c r="B5" s="4">
        <f t="shared" si="0"/>
        <v>713</v>
      </c>
      <c r="C5" s="4">
        <f t="shared" si="1"/>
        <v>855.6</v>
      </c>
      <c r="D5" s="4">
        <f t="shared" si="2"/>
        <v>1026.72</v>
      </c>
      <c r="E5" s="5">
        <f t="shared" si="3"/>
        <v>4900000</v>
      </c>
      <c r="F5" s="73">
        <f t="shared" si="4"/>
        <v>6872</v>
      </c>
      <c r="G5" s="73">
        <f t="shared" si="5"/>
        <v>5727</v>
      </c>
      <c r="H5" s="73">
        <f t="shared" si="6"/>
        <v>4772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713</v>
      </c>
      <c r="R5" s="74">
        <v>4900000</v>
      </c>
      <c r="S5" s="74" t="s">
        <v>95</v>
      </c>
    </row>
    <row r="6" spans="1:19" x14ac:dyDescent="0.25">
      <c r="A6" s="4">
        <v>5</v>
      </c>
      <c r="B6" s="4">
        <f t="shared" si="0"/>
        <v>713</v>
      </c>
      <c r="C6" s="4">
        <f t="shared" si="1"/>
        <v>855.6</v>
      </c>
      <c r="D6" s="4">
        <f t="shared" si="2"/>
        <v>1026.72</v>
      </c>
      <c r="E6" s="5">
        <f t="shared" si="3"/>
        <v>4950000</v>
      </c>
      <c r="F6" s="73">
        <f t="shared" si="4"/>
        <v>6942</v>
      </c>
      <c r="G6" s="73">
        <f t="shared" si="5"/>
        <v>5785</v>
      </c>
      <c r="H6" s="73">
        <f t="shared" si="6"/>
        <v>4821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713</v>
      </c>
      <c r="R6" s="74">
        <v>4950000</v>
      </c>
      <c r="S6" s="74" t="s">
        <v>94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45" t="s">
        <v>71</v>
      </c>
      <c r="G23" s="45">
        <v>712</v>
      </c>
    </row>
    <row r="24" spans="1:19" s="10" customFormat="1" x14ac:dyDescent="0.25">
      <c r="F24" s="45" t="s">
        <v>86</v>
      </c>
      <c r="G24" s="45">
        <v>89</v>
      </c>
    </row>
    <row r="25" spans="1:19" s="10" customFormat="1" x14ac:dyDescent="0.25">
      <c r="F25" s="45" t="s">
        <v>88</v>
      </c>
      <c r="G25" s="45">
        <f>SUM(G23:G24)</f>
        <v>801</v>
      </c>
    </row>
    <row r="26" spans="1:19" s="10" customFormat="1" x14ac:dyDescent="0.25">
      <c r="F26" s="45" t="s">
        <v>85</v>
      </c>
      <c r="G26" s="45">
        <v>741</v>
      </c>
      <c r="H26" s="10">
        <f>G26/G23</f>
        <v>1.0407303370786516</v>
      </c>
    </row>
    <row r="27" spans="1:19" s="10" customFormat="1" x14ac:dyDescent="0.25">
      <c r="F27" s="45" t="s">
        <v>86</v>
      </c>
      <c r="G27" s="45">
        <v>111</v>
      </c>
      <c r="H27" s="10">
        <f>G27/G24</f>
        <v>1.247191011235955</v>
      </c>
    </row>
    <row r="28" spans="1:19" s="10" customFormat="1" x14ac:dyDescent="0.25">
      <c r="C28" s="60" t="s">
        <v>75</v>
      </c>
      <c r="D28" s="60" t="s">
        <v>90</v>
      </c>
      <c r="F28" s="45" t="s">
        <v>87</v>
      </c>
      <c r="G28" s="45">
        <f>SUM(G26:G27)</f>
        <v>852</v>
      </c>
    </row>
    <row r="29" spans="1:19" s="10" customFormat="1" x14ac:dyDescent="0.25">
      <c r="C29" s="60" t="s">
        <v>1</v>
      </c>
      <c r="D29" s="60">
        <v>4600000</v>
      </c>
      <c r="F29" s="45" t="s">
        <v>72</v>
      </c>
      <c r="G29" s="45">
        <v>853</v>
      </c>
      <c r="H29" s="10">
        <f>G29/G28</f>
        <v>1.0011737089201878</v>
      </c>
    </row>
    <row r="30" spans="1:19" s="10" customFormat="1" x14ac:dyDescent="0.25">
      <c r="F30" s="45" t="s">
        <v>73</v>
      </c>
      <c r="G30" s="45">
        <v>7000</v>
      </c>
    </row>
    <row r="31" spans="1:19" s="10" customFormat="1" x14ac:dyDescent="0.25">
      <c r="C31" s="61"/>
      <c r="D31" s="61"/>
      <c r="F31" s="61" t="s">
        <v>74</v>
      </c>
      <c r="G31" s="61">
        <f>G26*G30</f>
        <v>5187000</v>
      </c>
      <c r="H31" s="10">
        <f>G31/D29</f>
        <v>1.1276086956521738</v>
      </c>
    </row>
    <row r="32" spans="1:19" s="10" customFormat="1" x14ac:dyDescent="0.25">
      <c r="C32" s="61"/>
      <c r="D32" s="61"/>
      <c r="F32" s="61" t="s">
        <v>24</v>
      </c>
      <c r="G32" s="61">
        <f>G31*90%</f>
        <v>4668300</v>
      </c>
    </row>
    <row r="33" spans="3:7" s="10" customFormat="1" x14ac:dyDescent="0.25">
      <c r="C33" s="61"/>
      <c r="D33" s="61"/>
      <c r="F33" s="61" t="s">
        <v>25</v>
      </c>
      <c r="G33" s="61">
        <f>G31*80%</f>
        <v>4149600</v>
      </c>
    </row>
    <row r="34" spans="3:7" s="10" customFormat="1" x14ac:dyDescent="0.25">
      <c r="C34" s="61"/>
      <c r="D34" s="61"/>
    </row>
    <row r="35" spans="3:7" s="10" customFormat="1" x14ac:dyDescent="0.25">
      <c r="C35" s="61"/>
      <c r="D35" s="6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2023-08-24T07:42:12Z</dcterms:modified>
</cp:coreProperties>
</file>