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antacruz (West)_Ashutosh Bajpai\"/>
    </mc:Choice>
  </mc:AlternateContent>
  <xr:revisionPtr revIDLastSave="0" documentId="13_ncr:1_{3AEBB161-1C81-4451-BACD-22B2C7FC1ECC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2" i="4" l="1"/>
  <c r="I29" i="4" l="1"/>
  <c r="C4" i="25"/>
  <c r="D20" i="23"/>
  <c r="E29" i="4"/>
  <c r="D37" i="4"/>
  <c r="E33" i="4"/>
  <c r="D35" i="4"/>
  <c r="G31" i="4" l="1"/>
  <c r="G33" i="4" s="1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F14" i="4" l="1"/>
  <c r="H12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<sst xmlns="http://schemas.openxmlformats.org/spreadsheetml/2006/main" count="139" uniqueCount="93">
  <si>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</si>
  <si>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</si>
  <si>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</si>
  <si>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</si>
  <si>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</si>
  <si>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</si>
  <si>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</si>
  <si>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</si>
  <si>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</si>
  <si>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</si>
  <si>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</si>
  <si>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</si>
  <si>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</si>
  <si>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</si>
  <si>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</si>
  <si>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</si>
  <si>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</si>
  <si>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</si>
  <si>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</si>
  <si>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</si>
  <si>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</si>
  <si>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</si>
  <si>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</si>
  <si>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</si>
  <si>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</si>
  <si>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</si>
  <si>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</si>
  <si>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</si>
  <si>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</si>
  <si>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</si>
  <si>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</si>
  <si>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</si>
  <si>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</si>
  <si>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</si>
  <si>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</si>
  <si>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</si>
  <si>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</si>
  <si>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</si>
  <si>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</si>
  <si>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</si>
  <si>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</si>
  <si>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</si>
  <si>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</si>
  <si>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</si>
  <si>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</si>
  <si>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</si>
  <si>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</si>
  <si>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</si>
  <si>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</si>
  <si>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</si>
  <si>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</si>
  <si>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</si>
  <si>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</si>
  <si>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</si>
  <si>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</si>
  <si>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</si>
  <si>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</si>
  <si>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</si>
  <si>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</si>
  <si>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</si>
  <si>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</si>
  <si>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</si>
  <si>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</si>
  <si>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</si>
  <si>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</si>
  <si>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</si>
  <si>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</si>
  <si>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</si>
  <si>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</si>
  <si>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</si>
  <si>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</si>
  <si>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</si>
  <si>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</si>
  <si>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</si>
  <si>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</si>
  <si>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</si>
  <si>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</si>
  <si>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</si>
  <si>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</si>
  <si>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</si>
  <si>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</si>
  <si>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</si>
  <si>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</si>
  <si>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</si>
  <si>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30KON CA</t>
  </si>
  <si>
    <t>03.09.2016</t>
  </si>
  <si>
    <t>ACA</t>
  </si>
  <si>
    <t>REF REPO - 2020</t>
  </si>
  <si>
    <t>RATE ON BUA</t>
  </si>
  <si>
    <t>IGR-15.05.23</t>
  </si>
  <si>
    <t>IGR-18.01.23</t>
  </si>
  <si>
    <t>IGR-07.06.23</t>
  </si>
  <si>
    <t>IGR-09.06.23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</si>
</sst>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601860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7672C-F3C4-5539-99CA-5756186CD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3860" cy="8087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1555BD-627D-BF90-055B-7E54D0180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7E7A9-77B5-6768-21B8-6587F3581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FBF33-A1ED-5CF5-C05A-FAD59CE6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8CF2B-8DD1-38DA-3AA6-3C0225AF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FEF28-4A0A-0478-D783-23933CF8E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430387</xdr:colOff>
      <xdr:row>41</xdr:row>
      <xdr:rowOff>96280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073D3-228C-DAAB-B3F1-802F948B5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22387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125884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F64BF-5C6D-8DDE-6721-41C8AB1F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56284" cy="9078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116358</xdr:colOff>
      <xdr:row>96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606459-0A4A-6A6F-10C6-2679238F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746758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8B6F4-DE7D-0F09-90F6-067E01B3F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9088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116358</xdr:colOff>
      <xdr:row>96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0B19D-6FA4-CBEA-055C-1AEA4AAD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746758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4A010-81B4-16E1-A391-4B1FA983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8945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116358</xdr:colOff>
      <xdr:row>95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899891-D438-2C3F-3FB4-4686CAF2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46758" cy="90690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E9465-CF36-D3C4-CF6B-12787965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11AA2-94BD-679E-8AB8-BA7C2FDB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907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281EF-8D30-3686-0A12-E53699F3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187540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18754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206294</v>
      </c>
      <c r="D5" s="63" t="s">
        <v>62</v>
      </c>
      <c r="E5" s="64">
        <f>C5/10.764</f>
        <v>19165.180230397622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176894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168049.3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197449.3</v>
      </c>
      <c r="D9" s="63" t="s">
        <v>62</v>
      </c>
      <c r="E9" s="64">
        <f>C9/10.764</f>
        <v>18343.487551096248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</v>
      </c>
      <c r="D13" s="70">
        <f>D12-C13</f>
        <v>95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3" zoomScaleNormal="100" workbookViewId="0">
      <selection activeCell="A49" sqref="A4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08D0-B555-4F2D-AC9D-9DF1DD964AF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E857-D32E-405C-A412-4E6D6C31E6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195F1-AFBA-4443-9732-1246178C372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AAA08-CCDE-45B5-92D7-A8829417B9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4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30400</v>
      </c>
      <c r="D3" s="24" t="s">
        <v>76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27400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27400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30400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627</v>
      </c>
      <c r="D18" s="26"/>
      <c r="F18" s="19"/>
    </row>
    <row r="19" spans="1:6" x14ac:dyDescent="0.25">
      <c r="A19" s="16" t="s">
        <v>74</v>
      </c>
      <c r="B19" s="6"/>
      <c r="C19" s="32">
        <f>C18*C16</f>
        <v>19060800</v>
      </c>
      <c r="D19" s="33">
        <v>30400</v>
      </c>
      <c r="E19" s="70"/>
      <c r="F19" s="34"/>
    </row>
    <row r="20" spans="1:6" x14ac:dyDescent="0.25">
      <c r="A20" s="16" t="s">
        <v>24</v>
      </c>
      <c r="C20" s="35">
        <f>C19*90%</f>
        <v>17154720</v>
      </c>
      <c r="D20" s="32">
        <f>D19*C18</f>
        <v>19060800</v>
      </c>
      <c r="F20" s="19"/>
    </row>
    <row r="21" spans="1:6" x14ac:dyDescent="0.25">
      <c r="A21" s="16" t="s">
        <v>25</v>
      </c>
      <c r="C21" s="35">
        <f>C19*80%</f>
        <v>15248640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1881000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39710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30" sqref="R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650</v>
      </c>
      <c r="C2" s="4">
        <f t="shared" ref="C2:C16" si="1">B2*1.2</f>
        <v>780</v>
      </c>
      <c r="D2" s="4">
        <f t="shared" ref="D2:D16" si="2">C2*1.2</f>
        <v>936</v>
      </c>
      <c r="E2" s="5">
        <f t="shared" ref="E2:E16" si="3">R2</f>
        <v>25500000</v>
      </c>
      <c r="F2" s="4">
        <f t="shared" ref="F2:F15" si="4">ROUND((E2/B2),0)</f>
        <v>39231</v>
      </c>
      <c r="G2" s="4">
        <f t="shared" ref="G2:G15" si="5">ROUND((E2/C2),0)</f>
        <v>32692</v>
      </c>
      <c r="H2" s="4">
        <f t="shared" ref="H2:H15" si="6">ROUND((E2/D2),0)</f>
        <v>27244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650</v>
      </c>
      <c r="R2" s="2">
        <v>25500000</v>
      </c>
      <c r="S2" s="2"/>
    </row>
    <row r="3" spans="1:19" x14ac:dyDescent="0.25">
      <c r="A3" s="4">
        <v>2</v>
      </c>
      <c r="B3" s="4">
        <f t="shared" si="0"/>
        <v>650</v>
      </c>
      <c r="C3" s="4">
        <f t="shared" si="1"/>
        <v>780</v>
      </c>
      <c r="D3" s="4">
        <f t="shared" si="2"/>
        <v>936</v>
      </c>
      <c r="E3" s="5">
        <f t="shared" si="3"/>
        <v>24700000</v>
      </c>
      <c r="F3" s="4">
        <f t="shared" si="4"/>
        <v>38000</v>
      </c>
      <c r="G3" s="4">
        <f t="shared" si="5"/>
        <v>31667</v>
      </c>
      <c r="H3" s="4">
        <f t="shared" si="6"/>
        <v>26389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650</v>
      </c>
      <c r="R3" s="2">
        <v>24700000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19000000</v>
      </c>
      <c r="F4" s="4">
        <f t="shared" si="4"/>
        <v>29231</v>
      </c>
      <c r="G4" s="4">
        <f t="shared" si="5"/>
        <v>24359</v>
      </c>
      <c r="H4" s="4">
        <f t="shared" si="6"/>
        <v>20299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650</v>
      </c>
      <c r="R4" s="2">
        <v>19000000</v>
      </c>
      <c r="S4" s="2"/>
    </row>
    <row r="5" spans="1:19" x14ac:dyDescent="0.25">
      <c r="A5" s="4">
        <v>4</v>
      </c>
      <c r="B5" s="4">
        <f t="shared" si="0"/>
        <v>650</v>
      </c>
      <c r="C5" s="4">
        <f t="shared" si="1"/>
        <v>780</v>
      </c>
      <c r="D5" s="4">
        <f t="shared" si="2"/>
        <v>936</v>
      </c>
      <c r="E5" s="5">
        <f t="shared" si="3"/>
        <v>20000000</v>
      </c>
      <c r="F5" s="78">
        <f t="shared" si="4"/>
        <v>30769</v>
      </c>
      <c r="G5" s="78">
        <f t="shared" si="5"/>
        <v>25641</v>
      </c>
      <c r="H5" s="78">
        <f t="shared" si="6"/>
        <v>21368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650</v>
      </c>
      <c r="R5" s="79">
        <v>20000000</v>
      </c>
      <c r="S5" s="2"/>
    </row>
    <row r="6" spans="1:19" x14ac:dyDescent="0.25">
      <c r="A6" s="4">
        <v>5</v>
      </c>
      <c r="B6" s="4">
        <f t="shared" si="0"/>
        <v>628</v>
      </c>
      <c r="C6" s="4">
        <f t="shared" si="1"/>
        <v>753.6</v>
      </c>
      <c r="D6" s="4">
        <f t="shared" si="2"/>
        <v>904.32</v>
      </c>
      <c r="E6" s="5">
        <f t="shared" si="3"/>
        <v>18500000</v>
      </c>
      <c r="F6" s="4">
        <f t="shared" si="4"/>
        <v>29459</v>
      </c>
      <c r="G6" s="4">
        <f t="shared" si="5"/>
        <v>24549</v>
      </c>
      <c r="H6" s="4">
        <f t="shared" si="6"/>
        <v>20457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628</v>
      </c>
      <c r="R6" s="2">
        <v>18500000</v>
      </c>
      <c r="S6" s="2"/>
    </row>
    <row r="7" spans="1:19" x14ac:dyDescent="0.25">
      <c r="A7" s="4">
        <v>6</v>
      </c>
      <c r="B7" s="4">
        <f t="shared" si="0"/>
        <v>649</v>
      </c>
      <c r="C7" s="4">
        <f t="shared" si="1"/>
        <v>778.8</v>
      </c>
      <c r="D7" s="4">
        <f t="shared" si="2"/>
        <v>934.56</v>
      </c>
      <c r="E7" s="5">
        <f t="shared" si="3"/>
        <v>19000000</v>
      </c>
      <c r="F7" s="4">
        <f t="shared" si="4"/>
        <v>29276</v>
      </c>
      <c r="G7" s="4">
        <f t="shared" si="5"/>
        <v>24397</v>
      </c>
      <c r="H7" s="4">
        <f t="shared" si="6"/>
        <v>20330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649</v>
      </c>
      <c r="R7" s="2">
        <v>19000000</v>
      </c>
      <c r="S7" s="2"/>
    </row>
    <row r="8" spans="1:19" x14ac:dyDescent="0.25">
      <c r="A8" s="4">
        <v>7</v>
      </c>
      <c r="B8" s="4">
        <f t="shared" si="0"/>
        <v>649</v>
      </c>
      <c r="C8" s="4">
        <f t="shared" si="1"/>
        <v>778.8</v>
      </c>
      <c r="D8" s="4">
        <f t="shared" si="2"/>
        <v>934.56</v>
      </c>
      <c r="E8" s="5">
        <f t="shared" si="3"/>
        <v>20500000</v>
      </c>
      <c r="F8" s="78">
        <f t="shared" si="4"/>
        <v>31587</v>
      </c>
      <c r="G8" s="78">
        <f t="shared" si="5"/>
        <v>26323</v>
      </c>
      <c r="H8" s="78">
        <f t="shared" si="6"/>
        <v>21935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649</v>
      </c>
      <c r="R8" s="79">
        <v>20500000</v>
      </c>
      <c r="S8" s="2"/>
    </row>
    <row r="9" spans="1:19" x14ac:dyDescent="0.25">
      <c r="A9" s="4">
        <v>8</v>
      </c>
      <c r="B9" s="4">
        <f t="shared" si="0"/>
        <v>650</v>
      </c>
      <c r="C9" s="4">
        <f t="shared" si="1"/>
        <v>780</v>
      </c>
      <c r="D9" s="4">
        <f t="shared" si="2"/>
        <v>936</v>
      </c>
      <c r="E9" s="5">
        <f t="shared" si="3"/>
        <v>22000000</v>
      </c>
      <c r="F9" s="78">
        <f t="shared" si="4"/>
        <v>33846</v>
      </c>
      <c r="G9" s="78">
        <f t="shared" si="5"/>
        <v>28205</v>
      </c>
      <c r="H9" s="78">
        <f t="shared" si="6"/>
        <v>23504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650</v>
      </c>
      <c r="R9" s="79">
        <v>22000000</v>
      </c>
      <c r="S9" s="2"/>
    </row>
    <row r="10" spans="1:19" x14ac:dyDescent="0.25">
      <c r="A10" s="4">
        <v>9</v>
      </c>
      <c r="B10" s="4">
        <f t="shared" si="0"/>
        <v>654</v>
      </c>
      <c r="C10" s="4">
        <f t="shared" si="1"/>
        <v>784.8</v>
      </c>
      <c r="D10" s="4">
        <f t="shared" si="2"/>
        <v>941.75999999999988</v>
      </c>
      <c r="E10" s="5">
        <f t="shared" si="3"/>
        <v>22000000</v>
      </c>
      <c r="F10" s="78">
        <f t="shared" si="4"/>
        <v>33639</v>
      </c>
      <c r="G10" s="78">
        <f t="shared" si="5"/>
        <v>28033</v>
      </c>
      <c r="H10" s="78">
        <f t="shared" si="6"/>
        <v>23361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654</v>
      </c>
      <c r="R10" s="79">
        <v>22000000</v>
      </c>
      <c r="S10" s="2"/>
    </row>
    <row r="11" spans="1:19" x14ac:dyDescent="0.25">
      <c r="A11" s="4">
        <v>10</v>
      </c>
      <c r="B11" s="4">
        <f t="shared" si="0"/>
        <v>1046</v>
      </c>
      <c r="C11" s="4">
        <f t="shared" si="1"/>
        <v>1255.2</v>
      </c>
      <c r="D11" s="4">
        <f t="shared" si="2"/>
        <v>1506.24</v>
      </c>
      <c r="E11" s="5">
        <f t="shared" si="3"/>
        <v>32100000</v>
      </c>
      <c r="F11" s="4">
        <f t="shared" si="4"/>
        <v>30688</v>
      </c>
      <c r="G11" s="4">
        <f t="shared" si="5"/>
        <v>25574</v>
      </c>
      <c r="H11" s="4">
        <f t="shared" si="6"/>
        <v>21311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1046</v>
      </c>
      <c r="R11" s="2">
        <v>32100000</v>
      </c>
      <c r="S11" s="2" t="s">
        <v>89</v>
      </c>
    </row>
    <row r="12" spans="1:19" x14ac:dyDescent="0.25">
      <c r="A12" s="4">
        <v>11</v>
      </c>
      <c r="B12" s="4">
        <f t="shared" si="0"/>
        <v>648.85392000000002</v>
      </c>
      <c r="C12" s="4">
        <f t="shared" si="1"/>
        <v>778.62470399999995</v>
      </c>
      <c r="D12" s="4">
        <f t="shared" si="2"/>
        <v>934.34964479999985</v>
      </c>
      <c r="E12" s="5">
        <f t="shared" si="3"/>
        <v>17800000</v>
      </c>
      <c r="F12" s="4">
        <f t="shared" si="4"/>
        <v>27433</v>
      </c>
      <c r="G12" s="4">
        <f t="shared" si="5"/>
        <v>22861</v>
      </c>
      <c r="H12" s="4">
        <f t="shared" si="6"/>
        <v>19051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>60.28*10.764</f>
        <v>648.85392000000002</v>
      </c>
      <c r="R12" s="2">
        <v>17800000</v>
      </c>
      <c r="S12" s="2" t="s">
        <v>90</v>
      </c>
    </row>
    <row r="13" spans="1:19" x14ac:dyDescent="0.25">
      <c r="A13" s="4">
        <v>12</v>
      </c>
      <c r="B13" s="4">
        <f t="shared" si="0"/>
        <v>1276</v>
      </c>
      <c r="C13" s="4">
        <f t="shared" si="1"/>
        <v>1531.2</v>
      </c>
      <c r="D13" s="4">
        <f t="shared" si="2"/>
        <v>1837.44</v>
      </c>
      <c r="E13" s="5">
        <f t="shared" si="3"/>
        <v>36000000</v>
      </c>
      <c r="F13" s="78">
        <f t="shared" si="4"/>
        <v>28213</v>
      </c>
      <c r="G13" s="78">
        <f t="shared" si="5"/>
        <v>23511</v>
      </c>
      <c r="H13" s="78">
        <f t="shared" si="6"/>
        <v>19592</v>
      </c>
      <c r="I13" s="78">
        <f t="shared" si="7"/>
        <v>0</v>
      </c>
      <c r="J13" s="78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1276</v>
      </c>
      <c r="R13" s="79">
        <v>36000000</v>
      </c>
      <c r="S13" s="79" t="s">
        <v>90</v>
      </c>
    </row>
    <row r="14" spans="1:19" x14ac:dyDescent="0.25">
      <c r="A14" s="4">
        <v>13</v>
      </c>
      <c r="B14" s="4">
        <f t="shared" si="0"/>
        <v>1046</v>
      </c>
      <c r="C14" s="4">
        <f t="shared" si="1"/>
        <v>1255.2</v>
      </c>
      <c r="D14" s="4">
        <f t="shared" si="2"/>
        <v>1506.24</v>
      </c>
      <c r="E14" s="5">
        <f t="shared" si="3"/>
        <v>32300000</v>
      </c>
      <c r="F14" s="4">
        <f t="shared" si="4"/>
        <v>30880</v>
      </c>
      <c r="G14" s="4">
        <f t="shared" si="5"/>
        <v>25733</v>
      </c>
      <c r="H14" s="4">
        <f t="shared" si="6"/>
        <v>21444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v>1046</v>
      </c>
      <c r="R14" s="2">
        <v>32300000</v>
      </c>
      <c r="S14" s="2" t="s">
        <v>91</v>
      </c>
    </row>
    <row r="15" spans="1:19" x14ac:dyDescent="0.25">
      <c r="A15" s="4">
        <v>14</v>
      </c>
      <c r="B15" s="4">
        <f t="shared" si="0"/>
        <v>1046</v>
      </c>
      <c r="C15" s="4">
        <f t="shared" si="1"/>
        <v>1255.2</v>
      </c>
      <c r="D15" s="4">
        <f t="shared" si="2"/>
        <v>1506.24</v>
      </c>
      <c r="E15" s="5">
        <f t="shared" si="3"/>
        <v>30000000</v>
      </c>
      <c r="F15" s="78">
        <f t="shared" si="4"/>
        <v>28681</v>
      </c>
      <c r="G15" s="78">
        <f t="shared" si="5"/>
        <v>23901</v>
      </c>
      <c r="H15" s="78">
        <f t="shared" si="6"/>
        <v>19917</v>
      </c>
      <c r="I15" s="78">
        <f t="shared" si="7"/>
        <v>0</v>
      </c>
      <c r="J15" s="78">
        <f t="shared" si="8"/>
        <v>0</v>
      </c>
      <c r="K15" s="7"/>
      <c r="L15" s="7"/>
      <c r="M15" s="7"/>
      <c r="N15" s="7"/>
      <c r="O15" s="7">
        <v>0</v>
      </c>
      <c r="P15" s="7">
        <f t="shared" si="10"/>
        <v>0</v>
      </c>
      <c r="Q15" s="7">
        <v>1046</v>
      </c>
      <c r="R15" s="79">
        <v>30000000</v>
      </c>
      <c r="S15" s="79" t="s">
        <v>92</v>
      </c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1">ROUND((E16/B16),0)</f>
        <v>#DIV/0!</v>
      </c>
      <c r="G16" s="4" t="e">
        <f t="shared" ref="G16" si="12">ROUND((E16/C16),0)</f>
        <v>#DIV/0!</v>
      </c>
      <c r="H16" s="4" t="e">
        <f t="shared" ref="H16" si="13">ROUND((E16/D16),0)</f>
        <v>#DIV/0!</v>
      </c>
      <c r="I16" s="4">
        <f t="shared" ref="I16" si="14">T16</f>
        <v>0</v>
      </c>
      <c r="J16" s="4">
        <f t="shared" ref="J16" si="15">U16</f>
        <v>0</v>
      </c>
      <c r="O16">
        <v>0</v>
      </c>
      <c r="P16">
        <f t="shared" ref="P16" si="16">O16/1.2</f>
        <v>0</v>
      </c>
      <c r="Q16">
        <f t="shared" ref="Q16" si="1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ref="C17:C21" si="19">B17*1.2</f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ref="Q17" si="2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ref="Q18:Q21" si="3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3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623</v>
      </c>
    </row>
    <row r="28" spans="1:19" s="10" customFormat="1" x14ac:dyDescent="0.25">
      <c r="C28" s="72" t="s">
        <v>75</v>
      </c>
      <c r="D28" s="72" t="s">
        <v>85</v>
      </c>
      <c r="F28" s="57" t="s">
        <v>86</v>
      </c>
      <c r="G28" s="57">
        <v>627</v>
      </c>
    </row>
    <row r="29" spans="1:19" s="10" customFormat="1" x14ac:dyDescent="0.25">
      <c r="C29" s="72" t="s">
        <v>1</v>
      </c>
      <c r="D29" s="72">
        <v>16600000</v>
      </c>
      <c r="E29" s="10">
        <f>D29/G28</f>
        <v>26475.279106858055</v>
      </c>
      <c r="F29" s="57" t="s">
        <v>72</v>
      </c>
      <c r="G29" s="57">
        <v>690</v>
      </c>
      <c r="H29" s="10">
        <f>G29/G28</f>
        <v>1.1004784688995215</v>
      </c>
      <c r="I29" s="10">
        <f>G29*19165</f>
        <v>13223850</v>
      </c>
    </row>
    <row r="30" spans="1:19" s="10" customFormat="1" x14ac:dyDescent="0.25">
      <c r="F30" s="57" t="s">
        <v>73</v>
      </c>
      <c r="G30" s="57">
        <v>30400</v>
      </c>
    </row>
    <row r="31" spans="1:19" s="10" customFormat="1" x14ac:dyDescent="0.25">
      <c r="C31" s="75" t="s">
        <v>87</v>
      </c>
      <c r="D31" s="75"/>
      <c r="F31" s="75" t="s">
        <v>74</v>
      </c>
      <c r="G31" s="75">
        <f>G28*G30</f>
        <v>19060800</v>
      </c>
      <c r="H31" s="10">
        <f>G31/D29</f>
        <v>1.1482409638554216</v>
      </c>
    </row>
    <row r="32" spans="1:19" s="10" customFormat="1" x14ac:dyDescent="0.25">
      <c r="C32" s="75" t="s">
        <v>86</v>
      </c>
      <c r="D32" s="75">
        <v>649</v>
      </c>
      <c r="F32" s="75" t="s">
        <v>24</v>
      </c>
      <c r="G32" s="75">
        <f>G31*90%</f>
        <v>17154720</v>
      </c>
    </row>
    <row r="33" spans="3:7" s="10" customFormat="1" x14ac:dyDescent="0.25">
      <c r="C33" s="75" t="s">
        <v>72</v>
      </c>
      <c r="D33" s="75">
        <v>714</v>
      </c>
      <c r="E33" s="10">
        <f>D33/D32</f>
        <v>1.1001540832049306</v>
      </c>
      <c r="F33" s="75" t="s">
        <v>25</v>
      </c>
      <c r="G33" s="75">
        <f>G31*80%</f>
        <v>15248640</v>
      </c>
    </row>
    <row r="34" spans="3:7" s="10" customFormat="1" x14ac:dyDescent="0.25">
      <c r="C34" s="75" t="s">
        <v>88</v>
      </c>
      <c r="D34" s="75">
        <v>27000</v>
      </c>
    </row>
    <row r="35" spans="3:7" s="10" customFormat="1" x14ac:dyDescent="0.25">
      <c r="C35" s="75" t="s">
        <v>74</v>
      </c>
      <c r="D35" s="75">
        <f>D33*D34</f>
        <v>19278000</v>
      </c>
    </row>
    <row r="36" spans="3:7" s="10" customFormat="1" x14ac:dyDescent="0.25"/>
    <row r="37" spans="3:7" s="10" customFormat="1" x14ac:dyDescent="0.25">
      <c r="D37" s="10">
        <f>D35/D32</f>
        <v>29704.160246533127</v>
      </c>
    </row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2023-08-21T10:18:50Z</dcterms:modified>
</cp:coreProperties>
</file>