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Sion_Puranmal Chetaram Sharma\"/>
    </mc:Choice>
  </mc:AlternateContent>
  <xr:revisionPtr revIDLastSave="0" documentId="13_ncr:1_{A7926E96-4742-4058-9AB5-8B242B8BEFFE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6" i="4" l="1"/>
  <c r="C21" i="23"/>
  <c r="C20" i="23"/>
  <c r="P2" i="4"/>
  <c r="G31" i="4" l="1"/>
  <c r="G33" i="4" s="1"/>
  <c r="D34" i="4"/>
  <c r="C5" i="25"/>
  <c r="C4" i="25"/>
  <c r="C3" i="25"/>
  <c r="P3" i="4"/>
  <c r="B3" i="4" s="1"/>
  <c r="C3" i="4" s="1"/>
  <c r="D3" i="4" s="1"/>
  <c r="P4" i="4"/>
  <c r="P5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<sst xmlns="http://schemas.openxmlformats.org/spreadsheetml/2006/main" count="132" uniqueCount="89">
  <si>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</si>
  <si>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</si>
  <si>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</si>
  <si>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</si>
  <si>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</si>
  <si>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</si>
  <si>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</si>
  <si>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</si>
  <si>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</si>
  <si>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</si>
  <si>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</si>
  <si>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</si>
  <si>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</si>
  <si>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</si>
  <si>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</si>
  <si>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</si>
  <si>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</si>
  <si>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</si>
  <si>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</si>
  <si>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</si>
  <si>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</si>
  <si>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</si>
  <si>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</si>
  <si>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</si>
  <si>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</si>
  <si>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</si>
  <si>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</si>
  <si>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</si>
  <si>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</si>
  <si>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</si>
  <si>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</si>
  <si>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</si>
  <si>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</si>
  <si>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</si>
  <si>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</si>
  <si>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</si>
  <si>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</si>
  <si>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</si>
  <si>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</si>
  <si>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</si>
  <si>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</si>
  <si>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</si>
  <si>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</si>
  <si>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</si>
  <si>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</si>
  <si>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</si>
  <si>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</si>
  <si>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</si>
  <si>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</si>
  <si>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</si>
  <si>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</si>
  <si>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</si>
  <si>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</si>
  <si>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</si>
  <si>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</si>
  <si>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</si>
  <si>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</si>
  <si>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</si>
  <si>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</si>
  <si>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</si>
  <si>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</si>
  <si>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</si>
  <si>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</si>
  <si>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</si>
  <si>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</si>
  <si>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</si>
  <si>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</si>
  <si>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</si>
  <si>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</si>
  <si>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</si>
  <si>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</si>
  <si>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</si>
  <si>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</si>
  <si>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</si>
  <si>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</si>
  <si>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</si>
  <si>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</si>
  <si>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</si>
  <si>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</si>
  <si>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</si>
  <si>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</si>
  <si>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</si>
  <si>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</si>
  <si>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PREV VAL - 2017</t>
  </si>
  <si>
    <t>SBUA</t>
  </si>
  <si>
    <t>RATE</t>
  </si>
  <si>
    <t>ACA</t>
  </si>
  <si>
    <t>OC - 2016</t>
  </si>
  <si>
    <t>22.12.2017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</si>
</sst>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497581</xdr:colOff>
      <xdr:row>48</xdr:row>
      <xdr:rowOff>10765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9341C8-48D7-5039-30A0-F69569BE1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47181" cy="8888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392792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E59A74-CE49-066B-A834-827D7A3E0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42392" cy="8964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116528</xdr:colOff>
      <xdr:row>47</xdr:row>
      <xdr:rowOff>115566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740DF5-C108-5787-9CB3-DFB5D0BD0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6128" cy="90690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135411</xdr:colOff>
      <xdr:row>50</xdr:row>
      <xdr:rowOff>10783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259950-50A1-D971-36B8-DBEEB3C03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765811" cy="90119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24</xdr:col>
      <xdr:colOff>78253</xdr:colOff>
      <xdr:row>98</xdr:row>
      <xdr:rowOff>86987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406C53-EF73-AFA3-E601-006DBB7E8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382125"/>
          <a:ext cx="14708653" cy="90404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144937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E8ED59-CBFB-227B-2412-70B1DA0A1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75337" cy="900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24</xdr:col>
      <xdr:colOff>144937</xdr:colOff>
      <xdr:row>95</xdr:row>
      <xdr:rowOff>125092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728DAC-8ED8-1C49-6C84-5FB685614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4775337" cy="9078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25" sqref="K2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298617.51299999998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328017.51299999998</v>
      </c>
      <c r="D9" s="63" t="s">
        <v>62</v>
      </c>
      <c r="E9" s="64">
        <f>C9/10.764</f>
        <v>30473.570512820512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2016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7</v>
      </c>
      <c r="D13" s="70">
        <f>D12-C13</f>
        <v>93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F31" sqref="F31:F3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25000</v>
      </c>
      <c r="D3" s="24" t="s">
        <v>75</v>
      </c>
      <c r="E3" s="6" t="s">
        <v>86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22300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7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53</v>
      </c>
      <c r="D8" s="26">
        <v>2016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10.5</v>
      </c>
      <c r="D10" s="26"/>
      <c r="F10" s="19"/>
    </row>
    <row r="11" spans="1:6" x14ac:dyDescent="0.25">
      <c r="A11" s="16"/>
      <c r="B11" s="27"/>
      <c r="C11" s="28">
        <f>C10%</f>
        <v>0.105</v>
      </c>
      <c r="D11" s="28"/>
      <c r="F11" s="19"/>
    </row>
    <row r="12" spans="1:6" x14ac:dyDescent="0.25">
      <c r="A12" s="16" t="s">
        <v>21</v>
      </c>
      <c r="B12" s="20"/>
      <c r="C12" s="21">
        <f>C6*C11</f>
        <v>283.5</v>
      </c>
      <c r="D12" s="24"/>
      <c r="F12" s="19"/>
    </row>
    <row r="13" spans="1:6" x14ac:dyDescent="0.25">
      <c r="A13" s="16" t="s">
        <v>22</v>
      </c>
      <c r="B13" s="20"/>
      <c r="C13" s="21">
        <f>C6-C12</f>
        <v>2416.5</v>
      </c>
      <c r="D13" s="24"/>
      <c r="F13" s="19"/>
    </row>
    <row r="14" spans="1:6" x14ac:dyDescent="0.25">
      <c r="A14" s="16" t="s">
        <v>15</v>
      </c>
      <c r="B14" s="20"/>
      <c r="C14" s="21">
        <f>C5</f>
        <v>22300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24716.5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425</v>
      </c>
      <c r="D18" s="26"/>
      <c r="F18" s="19"/>
    </row>
    <row r="19" spans="1:6" x14ac:dyDescent="0.25">
      <c r="A19" s="16" t="s">
        <v>73</v>
      </c>
      <c r="B19" s="6"/>
      <c r="C19" s="32">
        <f>C18*C16</f>
        <v>10504512.5</v>
      </c>
      <c r="D19" s="33"/>
      <c r="E19" s="70"/>
      <c r="F19" s="34"/>
    </row>
    <row r="20" spans="1:6" x14ac:dyDescent="0.25">
      <c r="A20" s="16" t="s">
        <v>24</v>
      </c>
      <c r="C20" s="35">
        <f>C19*85%</f>
        <v>8928835.625</v>
      </c>
      <c r="D20" s="32"/>
      <c r="F20" s="19"/>
    </row>
    <row r="21" spans="1:6" x14ac:dyDescent="0.25">
      <c r="A21" s="16" t="s">
        <v>25</v>
      </c>
      <c r="C21" s="35">
        <f>C19*70%</f>
        <v>7353158.7499999991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1147500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21884.401041666668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20" sqref="S2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420</v>
      </c>
      <c r="C2" s="4">
        <f t="shared" ref="C2:C16" si="1">B2*1.2</f>
        <v>504</v>
      </c>
      <c r="D2" s="4">
        <f t="shared" ref="D2:D16" si="2">C2*1.2</f>
        <v>604.79999999999995</v>
      </c>
      <c r="E2" s="5">
        <f t="shared" ref="E2:E16" si="3">R2</f>
        <v>10200000</v>
      </c>
      <c r="F2" s="77">
        <f t="shared" ref="F2:F15" si="4">ROUND((E2/B2),0)</f>
        <v>24286</v>
      </c>
      <c r="G2" s="77">
        <f t="shared" ref="G2:G15" si="5">ROUND((E2/C2),0)</f>
        <v>20238</v>
      </c>
      <c r="H2" s="77">
        <f t="shared" ref="H2:H15" si="6">ROUND((E2/D2),0)</f>
        <v>16865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" si="9">O2/1.2</f>
        <v>0</v>
      </c>
      <c r="Q2" s="7">
        <v>420</v>
      </c>
      <c r="R2" s="78">
        <v>10200000</v>
      </c>
      <c r="S2" s="2"/>
    </row>
    <row r="3" spans="1:19" x14ac:dyDescent="0.25">
      <c r="A3" s="4">
        <v>2</v>
      </c>
      <c r="B3" s="4">
        <f t="shared" si="0"/>
        <v>400</v>
      </c>
      <c r="C3" s="4">
        <f t="shared" si="1"/>
        <v>480</v>
      </c>
      <c r="D3" s="4">
        <f t="shared" si="2"/>
        <v>576</v>
      </c>
      <c r="E3" s="5">
        <f t="shared" si="3"/>
        <v>10000000</v>
      </c>
      <c r="F3" s="77">
        <f t="shared" si="4"/>
        <v>25000</v>
      </c>
      <c r="G3" s="77">
        <f t="shared" si="5"/>
        <v>20833</v>
      </c>
      <c r="H3" s="77">
        <f t="shared" si="6"/>
        <v>17361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v>400</v>
      </c>
      <c r="R3" s="78">
        <v>10000000</v>
      </c>
      <c r="S3" s="2"/>
    </row>
    <row r="4" spans="1:19" x14ac:dyDescent="0.25">
      <c r="A4" s="4">
        <v>3</v>
      </c>
      <c r="B4" s="4">
        <f t="shared" si="0"/>
        <v>348</v>
      </c>
      <c r="C4" s="4">
        <f t="shared" si="1"/>
        <v>417.59999999999997</v>
      </c>
      <c r="D4" s="4">
        <f t="shared" si="2"/>
        <v>501.11999999999995</v>
      </c>
      <c r="E4" s="5">
        <f t="shared" si="3"/>
        <v>10000000</v>
      </c>
      <c r="F4" s="4">
        <f t="shared" si="4"/>
        <v>28736</v>
      </c>
      <c r="G4" s="4">
        <f t="shared" si="5"/>
        <v>23946</v>
      </c>
      <c r="H4" s="4">
        <f t="shared" si="6"/>
        <v>19955</v>
      </c>
      <c r="I4" s="4">
        <f t="shared" si="7"/>
        <v>0</v>
      </c>
      <c r="J4" s="4">
        <f t="shared" si="8"/>
        <v>0</v>
      </c>
      <c r="O4">
        <v>0</v>
      </c>
      <c r="P4">
        <f t="shared" si="10"/>
        <v>0</v>
      </c>
      <c r="Q4">
        <v>348</v>
      </c>
      <c r="R4" s="2">
        <v>10000000</v>
      </c>
      <c r="S4" s="2"/>
    </row>
    <row r="5" spans="1:19" x14ac:dyDescent="0.25">
      <c r="A5" s="4">
        <v>4</v>
      </c>
      <c r="B5" s="4">
        <f t="shared" si="0"/>
        <v>425</v>
      </c>
      <c r="C5" s="4">
        <f t="shared" si="1"/>
        <v>510</v>
      </c>
      <c r="D5" s="4">
        <f t="shared" si="2"/>
        <v>612</v>
      </c>
      <c r="E5" s="5">
        <f t="shared" si="3"/>
        <v>11000000</v>
      </c>
      <c r="F5" s="77">
        <f t="shared" si="4"/>
        <v>25882</v>
      </c>
      <c r="G5" s="77">
        <f t="shared" si="5"/>
        <v>21569</v>
      </c>
      <c r="H5" s="77">
        <f t="shared" si="6"/>
        <v>17974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425</v>
      </c>
      <c r="R5" s="78">
        <v>11000000</v>
      </c>
      <c r="S5" s="2"/>
    </row>
    <row r="6" spans="1:19" x14ac:dyDescent="0.25">
      <c r="A6" s="4">
        <v>5</v>
      </c>
      <c r="B6" s="4">
        <f t="shared" si="0"/>
        <v>437.5</v>
      </c>
      <c r="C6" s="4">
        <f t="shared" si="1"/>
        <v>525</v>
      </c>
      <c r="D6" s="4">
        <f t="shared" si="2"/>
        <v>630</v>
      </c>
      <c r="E6" s="5">
        <f t="shared" si="3"/>
        <v>11300000</v>
      </c>
      <c r="F6" s="77">
        <f t="shared" si="4"/>
        <v>25829</v>
      </c>
      <c r="G6" s="77">
        <f t="shared" si="5"/>
        <v>21524</v>
      </c>
      <c r="H6" s="77">
        <f t="shared" si="6"/>
        <v>17937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v>525</v>
      </c>
      <c r="Q6" s="7">
        <f t="shared" ref="Q6" si="11">P6/1.2</f>
        <v>437.5</v>
      </c>
      <c r="R6" s="78">
        <v>11300000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ref="Q7:Q10" si="12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12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12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12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3">O11/1.2</f>
        <v>0</v>
      </c>
      <c r="Q11">
        <f t="shared" ref="Q11:Q15" si="14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3"/>
        <v>0</v>
      </c>
      <c r="Q12">
        <f t="shared" si="14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3"/>
        <v>0</v>
      </c>
      <c r="Q13">
        <f t="shared" si="14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3"/>
        <v>0</v>
      </c>
      <c r="Q14">
        <f t="shared" si="14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3"/>
        <v>0</v>
      </c>
      <c r="Q15">
        <f t="shared" si="14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2">Q17</f>
        <v>0</v>
      </c>
      <c r="C17" s="4">
        <f t="shared" ref="C17:C21" si="23">B17*1.2</f>
        <v>0</v>
      </c>
      <c r="D17" s="4">
        <f t="shared" ref="D17:D21" si="24">C17*1.2</f>
        <v>0</v>
      </c>
      <c r="E17" s="5">
        <f t="shared" ref="E17:E21" si="25">R17</f>
        <v>0</v>
      </c>
      <c r="F17" s="4" t="e">
        <f t="shared" ref="F17" si="26">ROUND((E17/B17),0)</f>
        <v>#DIV/0!</v>
      </c>
      <c r="G17" s="4" t="e">
        <f t="shared" ref="G17" si="27">ROUND((E17/C17),0)</f>
        <v>#DIV/0!</v>
      </c>
      <c r="H17" s="4" t="e">
        <f t="shared" ref="H17" si="28">ROUND((E17/D17),0)</f>
        <v>#DIV/0!</v>
      </c>
      <c r="I17" s="4">
        <f t="shared" ref="I17" si="29">T17</f>
        <v>0</v>
      </c>
      <c r="J17" s="4">
        <f t="shared" ref="J17" si="30">U17</f>
        <v>0</v>
      </c>
      <c r="O17">
        <v>0</v>
      </c>
      <c r="P17">
        <f t="shared" ref="P17" si="31">O17/1.2</f>
        <v>0</v>
      </c>
      <c r="Q17">
        <f t="shared" ref="Q17" si="32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ref="F18:F21" si="33">ROUND((E18/B18),0)</f>
        <v>#DIV/0!</v>
      </c>
      <c r="G18" s="4" t="e">
        <f t="shared" ref="G18:G21" si="34">ROUND((E18/C18),0)</f>
        <v>#DIV/0!</v>
      </c>
      <c r="H18" s="4" t="e">
        <f t="shared" ref="H18:H21" si="35">ROUND((E18/D18),0)</f>
        <v>#DIV/0!</v>
      </c>
      <c r="I18" s="4">
        <f t="shared" ref="I18:J21" si="36">T18</f>
        <v>0</v>
      </c>
      <c r="J18" s="4">
        <f t="shared" si="36"/>
        <v>0</v>
      </c>
      <c r="O18">
        <v>0</v>
      </c>
      <c r="P18">
        <f t="shared" ref="P18" si="37">O18/1.2</f>
        <v>0</v>
      </c>
      <c r="Q18">
        <f t="shared" ref="Q18:Q21" si="38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33"/>
        <v>#DIV/0!</v>
      </c>
      <c r="G19" s="4" t="e">
        <f t="shared" si="34"/>
        <v>#DIV/0!</v>
      </c>
      <c r="H19" s="4" t="e">
        <f t="shared" si="35"/>
        <v>#DIV/0!</v>
      </c>
      <c r="I19" s="4">
        <f t="shared" si="36"/>
        <v>0</v>
      </c>
      <c r="J19" s="4">
        <f t="shared" si="36"/>
        <v>0</v>
      </c>
      <c r="O19">
        <v>0</v>
      </c>
      <c r="P19">
        <f>O19/1.2</f>
        <v>0</v>
      </c>
      <c r="Q19">
        <f t="shared" si="38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9">Q20</f>
        <v>0</v>
      </c>
      <c r="C20" s="4">
        <f t="shared" ref="C20" si="40">B20*1.2</f>
        <v>0</v>
      </c>
      <c r="D20" s="4">
        <f t="shared" ref="D20" si="41">C20*1.2</f>
        <v>0</v>
      </c>
      <c r="E20" s="5">
        <f t="shared" ref="E20" si="42">R20</f>
        <v>0</v>
      </c>
      <c r="F20" s="4" t="e">
        <f t="shared" ref="F20" si="43">ROUND((E20/B20),0)</f>
        <v>#DIV/0!</v>
      </c>
      <c r="G20" s="4" t="e">
        <f t="shared" ref="G20" si="44">ROUND((E20/C20),0)</f>
        <v>#DIV/0!</v>
      </c>
      <c r="H20" s="4" t="e">
        <f t="shared" ref="H20" si="45">ROUND((E20/D20),0)</f>
        <v>#DIV/0!</v>
      </c>
      <c r="I20" s="4">
        <f t="shared" ref="I20" si="46">T20</f>
        <v>0</v>
      </c>
      <c r="J20" s="4">
        <f t="shared" ref="J20" si="47">U20</f>
        <v>0</v>
      </c>
      <c r="O20">
        <v>0</v>
      </c>
      <c r="P20">
        <f t="shared" ref="P20" si="48">O20/1.2</f>
        <v>0</v>
      </c>
      <c r="Q20">
        <f t="shared" ref="Q20" si="49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2"/>
        <v>0</v>
      </c>
      <c r="C21" s="4">
        <f t="shared" si="23"/>
        <v>0</v>
      </c>
      <c r="D21" s="4">
        <f t="shared" si="24"/>
        <v>0</v>
      </c>
      <c r="E21" s="5">
        <f t="shared" si="25"/>
        <v>0</v>
      </c>
      <c r="F21" s="4" t="e">
        <f t="shared" si="33"/>
        <v>#DIV/0!</v>
      </c>
      <c r="G21" s="4" t="e">
        <f t="shared" si="34"/>
        <v>#DIV/0!</v>
      </c>
      <c r="H21" s="4" t="e">
        <f t="shared" si="35"/>
        <v>#DIV/0!</v>
      </c>
      <c r="I21" s="4">
        <f t="shared" si="36"/>
        <v>0</v>
      </c>
      <c r="J21" s="4">
        <f t="shared" si="36"/>
        <v>0</v>
      </c>
      <c r="O21">
        <v>0</v>
      </c>
      <c r="P21">
        <f>O21/1.2</f>
        <v>0</v>
      </c>
      <c r="Q21">
        <f t="shared" si="38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87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88</v>
      </c>
      <c r="F28" s="57" t="s">
        <v>86</v>
      </c>
      <c r="G28" s="57">
        <v>424</v>
      </c>
    </row>
    <row r="29" spans="1:19" s="10" customFormat="1" x14ac:dyDescent="0.25">
      <c r="C29" s="72" t="s">
        <v>1</v>
      </c>
      <c r="D29" s="72">
        <v>9000000</v>
      </c>
      <c r="F29" s="57" t="s">
        <v>71</v>
      </c>
      <c r="G29" s="57">
        <v>509</v>
      </c>
      <c r="H29" s="10">
        <f>G29/G28</f>
        <v>1.2004716981132075</v>
      </c>
    </row>
    <row r="30" spans="1:19" s="10" customFormat="1" x14ac:dyDescent="0.25">
      <c r="F30" s="57" t="s">
        <v>72</v>
      </c>
      <c r="G30" s="57"/>
    </row>
    <row r="31" spans="1:19" s="10" customFormat="1" x14ac:dyDescent="0.25">
      <c r="C31" s="75" t="s">
        <v>83</v>
      </c>
      <c r="D31" s="75"/>
      <c r="F31" s="75" t="s">
        <v>73</v>
      </c>
      <c r="G31" s="75">
        <f>G29*G30</f>
        <v>0</v>
      </c>
      <c r="H31" s="10">
        <f>G31/D29</f>
        <v>0</v>
      </c>
    </row>
    <row r="32" spans="1:19" s="10" customFormat="1" x14ac:dyDescent="0.25">
      <c r="C32" s="75" t="s">
        <v>84</v>
      </c>
      <c r="D32" s="75">
        <v>615</v>
      </c>
      <c r="F32" s="75" t="s">
        <v>24</v>
      </c>
      <c r="G32" s="75">
        <f>G31*90%</f>
        <v>0</v>
      </c>
    </row>
    <row r="33" spans="3:7" s="10" customFormat="1" x14ac:dyDescent="0.25">
      <c r="C33" s="75" t="s">
        <v>85</v>
      </c>
      <c r="D33" s="75">
        <v>15500</v>
      </c>
      <c r="F33" s="75" t="s">
        <v>25</v>
      </c>
      <c r="G33" s="75">
        <f>G31*80%</f>
        <v>0</v>
      </c>
    </row>
    <row r="34" spans="3:7" s="10" customFormat="1" x14ac:dyDescent="0.25">
      <c r="C34" s="75" t="s">
        <v>73</v>
      </c>
      <c r="D34" s="75">
        <f>D32*D33</f>
        <v>9532500</v>
      </c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52" sqref="A5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37" zoomScaleNormal="100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2023-08-28T09:27:15Z</dcterms:modified>
</cp:coreProperties>
</file>