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RACPC Sion_Shamukhadevi Manishankar Diwakar\"/>
    </mc:Choice>
  </mc:AlternateContent>
  <xr:revisionPtr revIDLastSave="0" documentId="13_ncr:1_{83AA59B1-9D0B-41AC-9F4F-80F8C9FCB45F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1" i="4" l="1"/>
  <c r="G33" i="4" s="1"/>
  <c r="D34" i="4"/>
  <c r="H29" i="4"/>
  <c r="C5" i="25"/>
  <c r="C4" i="25"/>
  <c r="C3" i="25"/>
  <c r="P2" i="4"/>
  <c r="P3" i="4"/>
  <c r="B3" i="4" s="1"/>
  <c r="C3" i="4" s="1"/>
  <c r="D3" i="4" s="1"/>
  <c r="P4" i="4"/>
  <c r="Q5" i="4"/>
  <c r="P6" i="4"/>
  <c r="B6" i="4"/>
  <c r="C6" i="4" s="1"/>
  <c r="P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8" i="23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1" i="23"/>
  <c r="C20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<sst xmlns="http://schemas.openxmlformats.org/spreadsheetml/2006/main" count="135" uniqueCount="92">
  <si>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</si>
  <si>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</si>
  <si>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</si>
  <si>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</si>
  <si>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</si>
  <si>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</si>
  <si>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</si>
  <si>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</si>
  <si>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</si>
  <si>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</si>
  <si>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</si>
  <si>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</si>
  <si>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</si>
  <si>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</si>
  <si>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</si>
  <si>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</si>
  <si>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</si>
  <si>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</si>
  <si>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</si>
  <si>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</si>
  <si>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</si>
  <si>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</si>
  <si>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</si>
  <si>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</si>
  <si>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</si>
  <si>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</si>
  <si>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</si>
  <si>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</si>
  <si>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</si>
  <si>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</si>
  <si>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</si>
  <si>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</si>
  <si>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</si>
  <si>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</si>
  <si>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</si>
  <si>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</si>
  <si>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</si>
  <si>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</si>
  <si>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</si>
  <si>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</si>
  <si>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</si>
  <si>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</si>
  <si>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</si>
  <si>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</si>
  <si>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</si>
  <si>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</si>
  <si>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</si>
  <si>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</si>
  <si>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</si>
  <si>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</si>
  <si>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</si>
  <si>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</si>
  <si>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</si>
  <si>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</si>
  <si>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</si>
  <si>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</si>
  <si>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</si>
  <si>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</si>
  <si>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</si>
  <si>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</si>
  <si>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</si>
  <si>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</si>
  <si>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</si>
  <si>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</si>
  <si>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</si>
  <si>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</si>
  <si>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</si>
  <si>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</si>
  <si>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</si>
  <si>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</si>
  <si>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</si>
  <si>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</si>
  <si>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</si>
  <si>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</si>
  <si>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</si>
  <si>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</si>
  <si>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</si>
  <si>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</si>
  <si>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</si>
  <si>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</si>
  <si>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</si>
  <si>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</si>
  <si>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</si>
  <si>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18.10.2016</t>
  </si>
  <si>
    <t>ACA</t>
  </si>
  <si>
    <t>PRE VAL - JADON - 2021</t>
  </si>
  <si>
    <t>RATE</t>
  </si>
  <si>
    <t>SBA</t>
  </si>
  <si>
    <t>IGR-15.02.23</t>
  </si>
  <si>
    <t>IGR-03.01.23</t>
  </si>
  <si>
    <t>IGR-15.06.23</t>
  </si>
  <si>
    <t>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</si>
</sst>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DFD349-94A5-E8D8-151A-B2553E7D7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122B17-FAF8-22FE-0440-E905E3204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179D40-58C0-2360-4862-92B9B56A8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24</xdr:col>
      <xdr:colOff>106832</xdr:colOff>
      <xdr:row>50</xdr:row>
      <xdr:rowOff>1256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613E4A-16F8-D41B-F929-4BE1ABE91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737232" cy="9002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97475</xdr:colOff>
      <xdr:row>46</xdr:row>
      <xdr:rowOff>153644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843ED0B-C23C-41DF-8946-D0835AF37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47075" cy="89166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154633</xdr:colOff>
      <xdr:row>47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2F7B57-E0D3-2AB3-D279-9F813B872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04233" cy="90119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J28" sqref="J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305039.39499999996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334439.39499999996</v>
      </c>
      <c r="D9" s="63" t="s">
        <v>62</v>
      </c>
      <c r="E9" s="64">
        <f>C9/10.764</f>
        <v>31070.177907840949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2018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5</v>
      </c>
      <c r="D13" s="70">
        <f>D12-C13</f>
        <v>95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J84"/>
  <sheetViews>
    <sheetView workbookViewId="0">
      <selection activeCell="H32" sqref="H32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10" x14ac:dyDescent="0.25">
      <c r="A1" s="11"/>
      <c r="B1" s="12"/>
      <c r="C1" s="13"/>
      <c r="D1" s="14"/>
      <c r="F1" s="15"/>
    </row>
    <row r="2" spans="1:10" x14ac:dyDescent="0.25">
      <c r="A2" s="16"/>
      <c r="D2" s="18"/>
      <c r="F2" s="19"/>
    </row>
    <row r="3" spans="1:10" x14ac:dyDescent="0.25">
      <c r="A3" s="16" t="s">
        <v>13</v>
      </c>
      <c r="B3" s="20"/>
      <c r="C3" s="21">
        <v>11500</v>
      </c>
      <c r="D3" s="24" t="s">
        <v>75</v>
      </c>
      <c r="E3" s="6" t="s">
        <v>84</v>
      </c>
      <c r="F3" s="19"/>
    </row>
    <row r="4" spans="1:10" ht="30" x14ac:dyDescent="0.25">
      <c r="A4" s="23" t="s">
        <v>14</v>
      </c>
      <c r="B4" s="20"/>
      <c r="C4" s="21">
        <v>2500</v>
      </c>
      <c r="D4" s="24"/>
      <c r="F4" s="19"/>
    </row>
    <row r="5" spans="1:10" x14ac:dyDescent="0.25">
      <c r="A5" s="16" t="s">
        <v>15</v>
      </c>
      <c r="B5" s="20"/>
      <c r="C5" s="21">
        <f>C3-C4</f>
        <v>9000</v>
      </c>
      <c r="D5" s="24"/>
      <c r="F5" s="19"/>
    </row>
    <row r="6" spans="1:10" x14ac:dyDescent="0.25">
      <c r="A6" s="16" t="s">
        <v>16</v>
      </c>
      <c r="B6" s="20"/>
      <c r="C6" s="21">
        <f>C4</f>
        <v>2500</v>
      </c>
      <c r="D6" s="24"/>
      <c r="F6" s="19"/>
    </row>
    <row r="7" spans="1:10" x14ac:dyDescent="0.25">
      <c r="A7" s="16" t="s">
        <v>17</v>
      </c>
      <c r="B7" s="25"/>
      <c r="C7" s="26">
        <v>0</v>
      </c>
      <c r="D7" s="26">
        <v>2023</v>
      </c>
      <c r="F7" s="19"/>
    </row>
    <row r="8" spans="1:10" x14ac:dyDescent="0.25">
      <c r="A8" s="16" t="s">
        <v>18</v>
      </c>
      <c r="B8" s="25"/>
      <c r="C8" s="26">
        <f>C9-C7</f>
        <v>60</v>
      </c>
      <c r="D8" s="26">
        <v>2018</v>
      </c>
      <c r="F8" s="19"/>
    </row>
    <row r="9" spans="1:10" x14ac:dyDescent="0.25">
      <c r="A9" s="16" t="s">
        <v>19</v>
      </c>
      <c r="B9" s="25"/>
      <c r="C9" s="26">
        <v>60</v>
      </c>
      <c r="D9" s="26"/>
      <c r="F9" s="19"/>
    </row>
    <row r="10" spans="1:10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10" x14ac:dyDescent="0.25">
      <c r="A11" s="16"/>
      <c r="B11" s="27"/>
      <c r="C11" s="28">
        <f>C10%</f>
        <v>0</v>
      </c>
      <c r="D11" s="28"/>
      <c r="F11" s="19"/>
    </row>
    <row r="12" spans="1:10" x14ac:dyDescent="0.25">
      <c r="A12" s="16" t="s">
        <v>21</v>
      </c>
      <c r="B12" s="20"/>
      <c r="C12" s="21">
        <f>C6*C11</f>
        <v>0</v>
      </c>
      <c r="D12" s="24"/>
      <c r="F12" s="19"/>
    </row>
    <row r="13" spans="1:10" x14ac:dyDescent="0.25">
      <c r="A13" s="16" t="s">
        <v>22</v>
      </c>
      <c r="B13" s="20"/>
      <c r="C13" s="21">
        <f>C6-C12</f>
        <v>2500</v>
      </c>
      <c r="D13" s="24"/>
      <c r="F13" s="19"/>
    </row>
    <row r="14" spans="1:10" x14ac:dyDescent="0.25">
      <c r="A14" s="16" t="s">
        <v>15</v>
      </c>
      <c r="B14" s="20"/>
      <c r="C14" s="21">
        <f>C5</f>
        <v>9000</v>
      </c>
      <c r="D14" s="24"/>
      <c r="F14" s="19"/>
    </row>
    <row r="15" spans="1:10" x14ac:dyDescent="0.25">
      <c r="B15" s="20"/>
      <c r="C15" s="21"/>
      <c r="D15" s="24"/>
      <c r="F15" s="19"/>
      <c r="J15" t="s">
        <v>91</v>
      </c>
    </row>
    <row r="16" spans="1:10" x14ac:dyDescent="0.25">
      <c r="A16" s="29" t="s">
        <v>23</v>
      </c>
      <c r="B16" s="30"/>
      <c r="C16" s="22">
        <f>C14+C13</f>
        <v>11500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461</v>
      </c>
      <c r="D18" s="26"/>
      <c r="F18" s="19"/>
    </row>
    <row r="19" spans="1:6" x14ac:dyDescent="0.25">
      <c r="A19" s="16" t="s">
        <v>73</v>
      </c>
      <c r="B19" s="6"/>
      <c r="C19" s="32">
        <f>C18*C16</f>
        <v>5301500</v>
      </c>
      <c r="D19" s="33"/>
      <c r="E19" s="70"/>
      <c r="F19" s="34"/>
    </row>
    <row r="20" spans="1:6" x14ac:dyDescent="0.25">
      <c r="A20" s="16" t="s">
        <v>24</v>
      </c>
      <c r="C20" s="35">
        <f>C19*85%</f>
        <v>4506275</v>
      </c>
      <c r="D20" s="32"/>
      <c r="F20" s="19"/>
    </row>
    <row r="21" spans="1:6" x14ac:dyDescent="0.25">
      <c r="A21" s="16" t="s">
        <v>25</v>
      </c>
      <c r="C21" s="35">
        <f>C19*70%</f>
        <v>3711049.9999999995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1152500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11044.791666666666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S27" sqref="S2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490</v>
      </c>
      <c r="C2" s="4">
        <f t="shared" ref="C2:C16" si="1">B2*1.2</f>
        <v>588</v>
      </c>
      <c r="D2" s="4">
        <f t="shared" ref="D2:D16" si="2">C2*1.2</f>
        <v>705.6</v>
      </c>
      <c r="E2" s="5">
        <f t="shared" ref="E2:E16" si="3">R2</f>
        <v>4900000</v>
      </c>
      <c r="F2" s="4">
        <f t="shared" ref="F2:F15" si="4">ROUND((E2/B2),0)</f>
        <v>10000</v>
      </c>
      <c r="G2" s="4">
        <f t="shared" ref="G2:G15" si="5">ROUND((E2/C2),0)</f>
        <v>8333</v>
      </c>
      <c r="H2" s="4">
        <f t="shared" ref="H2:H15" si="6">ROUND((E2/D2),0)</f>
        <v>6944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490</v>
      </c>
      <c r="R2" s="2">
        <v>4900000</v>
      </c>
      <c r="S2" s="2" t="s">
        <v>88</v>
      </c>
    </row>
    <row r="3" spans="1:19" x14ac:dyDescent="0.25">
      <c r="A3" s="4">
        <v>2</v>
      </c>
      <c r="B3" s="4">
        <f t="shared" si="0"/>
        <v>479</v>
      </c>
      <c r="C3" s="4">
        <f t="shared" si="1"/>
        <v>574.79999999999995</v>
      </c>
      <c r="D3" s="4">
        <f t="shared" si="2"/>
        <v>689.75999999999988</v>
      </c>
      <c r="E3" s="5">
        <f t="shared" si="3"/>
        <v>4700000</v>
      </c>
      <c r="F3" s="4">
        <f t="shared" si="4"/>
        <v>9812</v>
      </c>
      <c r="G3" s="4">
        <f t="shared" si="5"/>
        <v>8177</v>
      </c>
      <c r="H3" s="4">
        <f t="shared" si="6"/>
        <v>6814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479</v>
      </c>
      <c r="R3" s="2">
        <v>4700000</v>
      </c>
      <c r="S3" s="2" t="s">
        <v>89</v>
      </c>
    </row>
    <row r="4" spans="1:19" x14ac:dyDescent="0.25">
      <c r="A4" s="4">
        <v>3</v>
      </c>
      <c r="B4" s="4">
        <f t="shared" si="0"/>
        <v>353</v>
      </c>
      <c r="C4" s="4">
        <f t="shared" si="1"/>
        <v>423.59999999999997</v>
      </c>
      <c r="D4" s="4">
        <f t="shared" si="2"/>
        <v>508.31999999999994</v>
      </c>
      <c r="E4" s="5">
        <f t="shared" si="3"/>
        <v>4000000</v>
      </c>
      <c r="F4" s="77">
        <f t="shared" si="4"/>
        <v>11331</v>
      </c>
      <c r="G4" s="77">
        <f t="shared" si="5"/>
        <v>9443</v>
      </c>
      <c r="H4" s="77">
        <f t="shared" si="6"/>
        <v>7869</v>
      </c>
      <c r="I4" s="77">
        <f t="shared" si="7"/>
        <v>0</v>
      </c>
      <c r="J4" s="77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353</v>
      </c>
      <c r="R4" s="78">
        <v>4000000</v>
      </c>
      <c r="S4" s="78" t="s">
        <v>90</v>
      </c>
    </row>
    <row r="5" spans="1:19" x14ac:dyDescent="0.25">
      <c r="A5" s="4">
        <v>4</v>
      </c>
      <c r="B5" s="4">
        <f t="shared" si="0"/>
        <v>620.83333333333337</v>
      </c>
      <c r="C5" s="4">
        <f t="shared" si="1"/>
        <v>745</v>
      </c>
      <c r="D5" s="4">
        <f t="shared" si="2"/>
        <v>894</v>
      </c>
      <c r="E5" s="5">
        <f t="shared" si="3"/>
        <v>6500000</v>
      </c>
      <c r="F5" s="4">
        <f t="shared" si="4"/>
        <v>10470</v>
      </c>
      <c r="G5" s="4">
        <f t="shared" si="5"/>
        <v>8725</v>
      </c>
      <c r="H5" s="4">
        <f t="shared" si="6"/>
        <v>7271</v>
      </c>
      <c r="I5" s="4">
        <f t="shared" si="7"/>
        <v>0</v>
      </c>
      <c r="J5" s="4">
        <f t="shared" si="8"/>
        <v>0</v>
      </c>
      <c r="O5">
        <v>0</v>
      </c>
      <c r="P5">
        <v>745</v>
      </c>
      <c r="Q5">
        <f t="shared" ref="Q5:Q10" si="10">P5/1.2</f>
        <v>620.83333333333337</v>
      </c>
      <c r="R5" s="2">
        <v>6500000</v>
      </c>
      <c r="S5" s="2"/>
    </row>
    <row r="6" spans="1:19" x14ac:dyDescent="0.25">
      <c r="A6" s="4">
        <v>5</v>
      </c>
      <c r="B6" s="4">
        <f t="shared" si="0"/>
        <v>450</v>
      </c>
      <c r="C6" s="4">
        <f t="shared" si="1"/>
        <v>540</v>
      </c>
      <c r="D6" s="4">
        <f t="shared" si="2"/>
        <v>648</v>
      </c>
      <c r="E6" s="5">
        <f t="shared" si="3"/>
        <v>5800000</v>
      </c>
      <c r="F6" s="77">
        <f t="shared" si="4"/>
        <v>12889</v>
      </c>
      <c r="G6" s="77">
        <f t="shared" si="5"/>
        <v>10741</v>
      </c>
      <c r="H6" s="77">
        <f t="shared" si="6"/>
        <v>8951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450</v>
      </c>
      <c r="R6" s="78">
        <v>5800000</v>
      </c>
      <c r="S6" s="2"/>
    </row>
    <row r="7" spans="1:19" x14ac:dyDescent="0.25">
      <c r="A7" s="4">
        <v>6</v>
      </c>
      <c r="B7" s="4">
        <f t="shared" si="0"/>
        <v>430</v>
      </c>
      <c r="C7" s="4">
        <f t="shared" si="1"/>
        <v>516</v>
      </c>
      <c r="D7" s="4">
        <f t="shared" si="2"/>
        <v>619.19999999999993</v>
      </c>
      <c r="E7" s="5">
        <f t="shared" si="3"/>
        <v>5500000</v>
      </c>
      <c r="F7" s="77">
        <f t="shared" si="4"/>
        <v>12791</v>
      </c>
      <c r="G7" s="77">
        <f t="shared" si="5"/>
        <v>10659</v>
      </c>
      <c r="H7" s="77">
        <f t="shared" si="6"/>
        <v>8882</v>
      </c>
      <c r="I7" s="77">
        <f t="shared" si="7"/>
        <v>0</v>
      </c>
      <c r="J7" s="77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430</v>
      </c>
      <c r="R7" s="78">
        <v>5500000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74</v>
      </c>
      <c r="D28" s="72" t="s">
        <v>83</v>
      </c>
      <c r="F28" s="57" t="s">
        <v>84</v>
      </c>
      <c r="G28" s="57">
        <v>461</v>
      </c>
    </row>
    <row r="29" spans="1:19" s="10" customFormat="1" x14ac:dyDescent="0.25">
      <c r="C29" s="72" t="s">
        <v>1</v>
      </c>
      <c r="D29" s="72">
        <v>3400000</v>
      </c>
      <c r="F29" s="57" t="s">
        <v>71</v>
      </c>
      <c r="G29" s="57">
        <v>553</v>
      </c>
      <c r="H29" s="10">
        <f>G29/G28</f>
        <v>1.1995661605206074</v>
      </c>
    </row>
    <row r="30" spans="1:19" s="10" customFormat="1" x14ac:dyDescent="0.25">
      <c r="F30" s="57" t="s">
        <v>72</v>
      </c>
      <c r="G30" s="57">
        <v>11500</v>
      </c>
    </row>
    <row r="31" spans="1:19" s="10" customFormat="1" x14ac:dyDescent="0.25">
      <c r="C31" s="75" t="s">
        <v>85</v>
      </c>
      <c r="D31" s="75"/>
      <c r="F31" s="75" t="s">
        <v>73</v>
      </c>
      <c r="G31" s="75">
        <f>G28*G30</f>
        <v>5301500</v>
      </c>
      <c r="H31" s="10">
        <f>G31/D29</f>
        <v>1.559264705882353</v>
      </c>
    </row>
    <row r="32" spans="1:19" s="10" customFormat="1" x14ac:dyDescent="0.25">
      <c r="C32" s="75" t="s">
        <v>87</v>
      </c>
      <c r="D32" s="75">
        <v>692</v>
      </c>
      <c r="F32" s="75" t="s">
        <v>24</v>
      </c>
      <c r="G32" s="75">
        <f>G31*90%</f>
        <v>4771350</v>
      </c>
    </row>
    <row r="33" spans="3:7" s="10" customFormat="1" x14ac:dyDescent="0.25">
      <c r="C33" s="75" t="s">
        <v>86</v>
      </c>
      <c r="D33" s="75">
        <v>8200</v>
      </c>
      <c r="F33" s="75" t="s">
        <v>25</v>
      </c>
      <c r="G33" s="75">
        <f>G31*80%</f>
        <v>4241200</v>
      </c>
    </row>
    <row r="34" spans="3:7" s="10" customFormat="1" x14ac:dyDescent="0.25">
      <c r="C34" s="75" t="s">
        <v>73</v>
      </c>
      <c r="D34" s="75">
        <f>D32*D33</f>
        <v>5674400</v>
      </c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2023-08-28T11:51:16Z</dcterms:modified>
</cp:coreProperties>
</file>