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vedita Shankar Shinde\"/>
    </mc:Choice>
  </mc:AlternateContent>
  <xr:revisionPtr revIDLastSave="0" documentId="13_ncr:1_{8B02FD7C-2167-4495-B278-030A4EC0D540}" xr6:coauthVersionLast="36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" i="4"/>
  <c r="C5" i="25" l="1"/>
  <c r="C4" i="25"/>
  <c r="C3" i="25"/>
  <c r="P2" i="4"/>
  <c r="P3" i="4"/>
  <c r="B3" i="4" s="1"/>
  <c r="D3" i="4" s="1"/>
  <c r="P4" i="4"/>
  <c r="P5" i="4"/>
  <c r="P6" i="4"/>
  <c r="B6" i="4"/>
  <c r="P7" i="4"/>
  <c r="B7" i="4" s="1"/>
  <c r="D7" i="4" s="1"/>
  <c r="P8" i="4"/>
  <c r="P9" i="4"/>
  <c r="B9" i="4" s="1"/>
  <c r="D9" i="4" s="1"/>
  <c r="P10" i="4"/>
  <c r="B10" i="4"/>
  <c r="Q17" i="4"/>
  <c r="P17" i="4"/>
  <c r="J17" i="4"/>
  <c r="I17" i="4"/>
  <c r="Q15" i="4"/>
  <c r="B15" i="4" s="1"/>
  <c r="D15" i="4" s="1"/>
  <c r="P15" i="4"/>
  <c r="J15" i="4"/>
  <c r="I15" i="4"/>
  <c r="P14" i="4"/>
  <c r="Q14" i="4" s="1"/>
  <c r="B14" i="4" s="1"/>
  <c r="J14" i="4"/>
  <c r="I14" i="4"/>
  <c r="P13" i="4"/>
  <c r="Q13" i="4" s="1"/>
  <c r="B13" i="4" s="1"/>
  <c r="D13" i="4" s="1"/>
  <c r="J13" i="4"/>
  <c r="I13" i="4"/>
  <c r="P12" i="4"/>
  <c r="Q12" i="4" s="1"/>
  <c r="B12" i="4" s="1"/>
  <c r="D12" i="4" s="1"/>
  <c r="J12" i="4"/>
  <c r="I12" i="4"/>
  <c r="Q11" i="4"/>
  <c r="B11" i="4" s="1"/>
  <c r="D11" i="4" s="1"/>
  <c r="P11" i="4"/>
  <c r="J11" i="4"/>
  <c r="I11" i="4"/>
  <c r="J10" i="4"/>
  <c r="I10" i="4"/>
  <c r="J9" i="4"/>
  <c r="I9" i="4"/>
  <c r="B8" i="4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Q20" i="4"/>
  <c r="P20" i="4"/>
  <c r="J20" i="4"/>
  <c r="I20" i="4"/>
  <c r="E20" i="4"/>
  <c r="B20" i="4"/>
  <c r="D20" i="4" s="1"/>
  <c r="P16" i="4"/>
  <c r="Q16" i="4" s="1"/>
  <c r="B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G31" i="4"/>
  <c r="G33" i="4" s="1"/>
  <c r="C20" i="25"/>
  <c r="C16" i="25"/>
  <c r="C17" i="25" s="1"/>
  <c r="H29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<sst xmlns="http://schemas.openxmlformats.org/spreadsheetml/2006/main" count="270" uniqueCount="96">
  <si>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</si>
  <si>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</si>
  <si>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</si>
  <si>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</si>
  <si>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</si>
  <si>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</si>
  <si>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</si>
  <si>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</si>
  <si>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</si>
  <si>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</si>
  <si>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</si>
  <si>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</si>
  <si>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</si>
  <si>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</si>
  <si>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</si>
  <si>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</si>
  <si>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</si>
  <si>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</si>
  <si>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</si>
  <si>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</si>
  <si>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</si>
  <si>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</si>
  <si>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</si>
  <si>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</si>
  <si>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</si>
  <si>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</si>
  <si>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</si>
  <si>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</si>
  <si>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</si>
  <si>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</si>
  <si>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</si>
  <si>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</si>
  <si>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</si>
  <si>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</si>
  <si>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</si>
  <si>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</si>
  <si>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</si>
  <si>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</si>
  <si>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</si>
  <si>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</si>
  <si>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</si>
  <si>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</si>
  <si>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</si>
  <si>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</si>
  <si>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</si>
  <si>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</si>
  <si>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</si>
  <si>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</si>
  <si>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</si>
  <si>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</si>
  <si>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</si>
  <si>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</si>
  <si>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</si>
  <si>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</si>
  <si>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</si>
  <si>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</si>
  <si>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</si>
  <si>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</si>
  <si>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</si>
  <si>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</si>
  <si>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</si>
  <si>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</si>
  <si>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</si>
  <si>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</si>
  <si>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</si>
  <si>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</si>
  <si>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</si>
  <si>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</si>
  <si>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</si>
  <si>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</si>
  <si>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</si>
  <si>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</si>
  <si>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</si>
  <si>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</si>
  <si>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</si>
  <si>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</si>
  <si>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</si>
  <si>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</si>
  <si>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</si>
  <si>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</si>
  <si>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</si>
  <si>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</si>
  <si>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</si>
  <si>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</si>
  <si>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EB</t>
  </si>
  <si>
    <t>BALC</t>
  </si>
  <si>
    <t>TMCA</t>
  </si>
  <si>
    <t>IGR-13.02.23</t>
  </si>
  <si>
    <t>IGR-18.01.23</t>
  </si>
  <si>
    <t>IGR-06.01.23</t>
  </si>
  <si>
    <t>IGR-03.01.23</t>
  </si>
  <si>
    <t>IGR-10.02.23</t>
  </si>
  <si>
    <t>28.02.2023</t>
  </si>
  <si>
    <t>CA</t>
  </si>
  <si>
    <t>SBI - Naupada Thane - Nivedita shinde</t>
  </si>
  <si>
    <t>part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</si>
</sst>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64E40-5D19-2D29-6A97-AB6B19700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510E0-C185-E207-13F2-A2F265FD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9CCAA-6370-8638-3A24-891DE24A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D5350-8604-7E8A-EABB-0BFA1045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93E06-970E-D88C-9C19-133E53F7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2549AB-9648-3E4C-8A27-14A665FF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6136C-A836-C091-AA3D-06F9E885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C07C38-17EB-9771-7D3D-BF231043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0C207-3038-30AF-73E9-68D27BC34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29</xdr:col>
      <xdr:colOff>607314</xdr:colOff>
      <xdr:row>109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3053B8-9A96-6E23-C778-D3D2792B7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68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24" sqref="O2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317883.15899999999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347283.15899999999</v>
      </c>
      <c r="D9" s="63" t="s">
        <v>62</v>
      </c>
      <c r="E9" s="64">
        <f>C9/10.764</f>
        <v>32263.392697881827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</v>
      </c>
      <c r="D13" s="70">
        <f>D12-C13</f>
        <v>99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31" workbookViewId="0">
      <selection activeCell="A57" sqref="A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zoomScale="130" zoomScaleNormal="130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7500</v>
      </c>
      <c r="D3" s="24" t="s">
        <v>76</v>
      </c>
      <c r="E3" s="6" t="s">
        <v>93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2022</v>
      </c>
      <c r="E8" t="s">
        <v>95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5000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CA</v>
      </c>
      <c r="B18" s="7"/>
      <c r="C18" s="31">
        <v>629</v>
      </c>
      <c r="D18" s="26"/>
      <c r="F18" s="19"/>
    </row>
    <row r="19" spans="1:6" x14ac:dyDescent="0.25">
      <c r="A19" s="16" t="s">
        <v>74</v>
      </c>
      <c r="B19" s="6"/>
      <c r="C19" s="32">
        <f>C18*C16</f>
        <v>4717500</v>
      </c>
      <c r="D19" s="33"/>
      <c r="E19" s="70"/>
      <c r="F19" s="34"/>
    </row>
    <row r="20" spans="1:6" hidden="1" x14ac:dyDescent="0.25">
      <c r="A20" s="16" t="s">
        <v>24</v>
      </c>
      <c r="C20" s="35">
        <f>C19*90%</f>
        <v>4245750</v>
      </c>
      <c r="D20" s="32"/>
      <c r="F20" s="19"/>
    </row>
    <row r="21" spans="1:6" hidden="1" x14ac:dyDescent="0.25">
      <c r="A21" s="16" t="s">
        <v>25</v>
      </c>
      <c r="C21" s="35">
        <f>C19*80%</f>
        <v>3774000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1572500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11793.75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A28" s="6" t="s">
        <v>94</v>
      </c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19" sqref="I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629</v>
      </c>
      <c r="C2" s="4">
        <f>B2*1.1</f>
        <v>691.90000000000009</v>
      </c>
      <c r="D2" s="4">
        <f t="shared" ref="D2:D16" si="1">C2*1.2</f>
        <v>830.28000000000009</v>
      </c>
      <c r="E2" s="5">
        <f t="shared" ref="E2:E16" si="2">R2</f>
        <v>4294500</v>
      </c>
      <c r="F2" s="4">
        <f t="shared" ref="F2:F15" si="3">ROUND((E2/B2),0)</f>
        <v>6828</v>
      </c>
      <c r="G2" s="4">
        <f t="shared" ref="G2:G15" si="4">ROUND((E2/C2),0)</f>
        <v>6207</v>
      </c>
      <c r="H2" s="4">
        <f t="shared" ref="H2:H15" si="5">ROUND((E2/D2),0)</f>
        <v>5172</v>
      </c>
      <c r="I2" s="4">
        <f t="shared" ref="I2:I15" si="6">T2</f>
        <v>0</v>
      </c>
      <c r="J2" s="4">
        <f t="shared" ref="J2:J15" si="7">U2</f>
        <v>0</v>
      </c>
      <c r="O2">
        <v>0</v>
      </c>
      <c r="P2">
        <f t="shared" ref="P2:P10" si="8">O2/1.2</f>
        <v>0</v>
      </c>
      <c r="Q2">
        <v>629</v>
      </c>
      <c r="R2" s="2">
        <v>4294500</v>
      </c>
      <c r="S2" s="2" t="s">
        <v>87</v>
      </c>
    </row>
    <row r="3" spans="1:19" x14ac:dyDescent="0.25">
      <c r="A3" s="4">
        <v>2</v>
      </c>
      <c r="B3" s="4">
        <f t="shared" si="0"/>
        <v>629</v>
      </c>
      <c r="C3" s="4">
        <f t="shared" ref="C3:C21" si="9">B3*1.1</f>
        <v>691.90000000000009</v>
      </c>
      <c r="D3" s="4">
        <f t="shared" si="1"/>
        <v>830.28000000000009</v>
      </c>
      <c r="E3" s="5">
        <f t="shared" si="2"/>
        <v>4278140</v>
      </c>
      <c r="F3" s="4">
        <f t="shared" si="3"/>
        <v>6801</v>
      </c>
      <c r="G3" s="4">
        <f t="shared" si="4"/>
        <v>6183</v>
      </c>
      <c r="H3" s="4">
        <f t="shared" si="5"/>
        <v>5153</v>
      </c>
      <c r="I3" s="4">
        <f t="shared" si="6"/>
        <v>0</v>
      </c>
      <c r="J3" s="4">
        <f t="shared" si="7"/>
        <v>0</v>
      </c>
      <c r="O3">
        <v>0</v>
      </c>
      <c r="P3">
        <f t="shared" si="8"/>
        <v>0</v>
      </c>
      <c r="Q3">
        <v>629</v>
      </c>
      <c r="R3" s="2">
        <v>4278140</v>
      </c>
      <c r="S3" s="2" t="s">
        <v>91</v>
      </c>
    </row>
    <row r="4" spans="1:19" x14ac:dyDescent="0.25">
      <c r="A4" s="4">
        <v>3</v>
      </c>
      <c r="B4" s="4">
        <f t="shared" si="0"/>
        <v>629</v>
      </c>
      <c r="C4" s="4">
        <f t="shared" si="9"/>
        <v>691.90000000000009</v>
      </c>
      <c r="D4" s="4">
        <f t="shared" si="1"/>
        <v>830.28000000000009</v>
      </c>
      <c r="E4" s="5">
        <f t="shared" si="2"/>
        <v>4265052</v>
      </c>
      <c r="F4" s="76">
        <f t="shared" si="3"/>
        <v>6781</v>
      </c>
      <c r="G4" s="4">
        <f t="shared" si="4"/>
        <v>6164</v>
      </c>
      <c r="H4" s="4">
        <f t="shared" si="5"/>
        <v>5137</v>
      </c>
      <c r="I4" s="4">
        <f t="shared" si="6"/>
        <v>0</v>
      </c>
      <c r="J4" s="4">
        <f t="shared" si="7"/>
        <v>0</v>
      </c>
      <c r="O4">
        <v>0</v>
      </c>
      <c r="P4">
        <f t="shared" si="8"/>
        <v>0</v>
      </c>
      <c r="Q4">
        <v>629</v>
      </c>
      <c r="R4" s="2">
        <v>4265052</v>
      </c>
      <c r="S4" s="2" t="s">
        <v>88</v>
      </c>
    </row>
    <row r="5" spans="1:19" x14ac:dyDescent="0.25">
      <c r="A5" s="4">
        <v>4</v>
      </c>
      <c r="B5" s="4">
        <f t="shared" si="0"/>
        <v>629</v>
      </c>
      <c r="C5" s="4">
        <f t="shared" si="9"/>
        <v>691.90000000000009</v>
      </c>
      <c r="D5" s="4">
        <f t="shared" si="1"/>
        <v>830.28000000000009</v>
      </c>
      <c r="E5" s="5">
        <f t="shared" si="2"/>
        <v>4261780</v>
      </c>
      <c r="F5" s="76">
        <f t="shared" si="3"/>
        <v>6775</v>
      </c>
      <c r="G5" s="4">
        <f t="shared" si="4"/>
        <v>6160</v>
      </c>
      <c r="H5" s="4">
        <f t="shared" si="5"/>
        <v>5133</v>
      </c>
      <c r="I5" s="4">
        <f t="shared" si="6"/>
        <v>0</v>
      </c>
      <c r="J5" s="4">
        <f t="shared" si="7"/>
        <v>0</v>
      </c>
      <c r="O5">
        <v>0</v>
      </c>
      <c r="P5">
        <f t="shared" si="8"/>
        <v>0</v>
      </c>
      <c r="Q5">
        <v>629</v>
      </c>
      <c r="R5" s="2">
        <v>4261780</v>
      </c>
      <c r="S5" s="2" t="s">
        <v>89</v>
      </c>
    </row>
    <row r="6" spans="1:19" x14ac:dyDescent="0.25">
      <c r="A6" s="4">
        <v>5</v>
      </c>
      <c r="B6" s="4">
        <f t="shared" si="0"/>
        <v>629</v>
      </c>
      <c r="C6" s="4">
        <f t="shared" si="9"/>
        <v>691.90000000000009</v>
      </c>
      <c r="D6" s="4">
        <f t="shared" si="1"/>
        <v>830.28000000000009</v>
      </c>
      <c r="E6" s="5">
        <f t="shared" si="2"/>
        <v>4335400</v>
      </c>
      <c r="F6" s="4">
        <f t="shared" si="3"/>
        <v>6893</v>
      </c>
      <c r="G6" s="4">
        <f t="shared" si="4"/>
        <v>6266</v>
      </c>
      <c r="H6" s="4">
        <f t="shared" si="5"/>
        <v>5222</v>
      </c>
      <c r="I6" s="4">
        <f t="shared" si="6"/>
        <v>0</v>
      </c>
      <c r="J6" s="4">
        <f t="shared" si="7"/>
        <v>0</v>
      </c>
      <c r="O6">
        <v>0</v>
      </c>
      <c r="P6">
        <f t="shared" si="8"/>
        <v>0</v>
      </c>
      <c r="Q6">
        <v>629</v>
      </c>
      <c r="R6" s="2">
        <v>4335400</v>
      </c>
      <c r="S6" s="2" t="s">
        <v>89</v>
      </c>
    </row>
    <row r="7" spans="1:19" x14ac:dyDescent="0.25">
      <c r="A7" s="4">
        <v>6</v>
      </c>
      <c r="B7" s="4">
        <f t="shared" si="0"/>
        <v>629</v>
      </c>
      <c r="C7" s="4">
        <f t="shared" si="9"/>
        <v>691.90000000000009</v>
      </c>
      <c r="D7" s="4">
        <f t="shared" si="1"/>
        <v>830.28000000000009</v>
      </c>
      <c r="E7" s="5">
        <f t="shared" si="2"/>
        <v>4294500</v>
      </c>
      <c r="F7" s="4">
        <f t="shared" si="3"/>
        <v>6828</v>
      </c>
      <c r="G7" s="4">
        <f t="shared" si="4"/>
        <v>6207</v>
      </c>
      <c r="H7" s="4">
        <f t="shared" si="5"/>
        <v>5172</v>
      </c>
      <c r="I7" s="4">
        <f t="shared" si="6"/>
        <v>0</v>
      </c>
      <c r="J7" s="4">
        <f t="shared" si="7"/>
        <v>0</v>
      </c>
      <c r="O7">
        <v>0</v>
      </c>
      <c r="P7">
        <f t="shared" si="8"/>
        <v>0</v>
      </c>
      <c r="Q7">
        <v>629</v>
      </c>
      <c r="R7" s="2">
        <v>4294500</v>
      </c>
      <c r="S7" s="2" t="s">
        <v>90</v>
      </c>
    </row>
    <row r="8" spans="1:19" x14ac:dyDescent="0.25">
      <c r="A8" s="4">
        <v>7</v>
      </c>
      <c r="B8" s="4">
        <f t="shared" si="0"/>
        <v>629</v>
      </c>
      <c r="C8" s="4">
        <f t="shared" si="9"/>
        <v>691.90000000000009</v>
      </c>
      <c r="D8" s="4">
        <f t="shared" si="1"/>
        <v>830.28000000000009</v>
      </c>
      <c r="E8" s="5">
        <f t="shared" si="2"/>
        <v>6800000</v>
      </c>
      <c r="F8" s="4">
        <f t="shared" si="3"/>
        <v>10811</v>
      </c>
      <c r="G8" s="4">
        <f t="shared" si="4"/>
        <v>9828</v>
      </c>
      <c r="H8" s="4">
        <f t="shared" si="5"/>
        <v>8190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v>629</v>
      </c>
      <c r="R8" s="2">
        <v>6800000</v>
      </c>
      <c r="S8" s="2"/>
    </row>
    <row r="9" spans="1:19" x14ac:dyDescent="0.25">
      <c r="A9" s="4">
        <v>8</v>
      </c>
      <c r="B9" s="4">
        <f t="shared" si="0"/>
        <v>764</v>
      </c>
      <c r="C9" s="4">
        <f t="shared" si="9"/>
        <v>840.40000000000009</v>
      </c>
      <c r="D9" s="4">
        <f t="shared" si="1"/>
        <v>1008.48</v>
      </c>
      <c r="E9" s="5">
        <f t="shared" si="2"/>
        <v>8000000</v>
      </c>
      <c r="F9" s="76">
        <f t="shared" si="3"/>
        <v>10471</v>
      </c>
      <c r="G9" s="76">
        <f t="shared" si="4"/>
        <v>9519</v>
      </c>
      <c r="H9" s="76">
        <f t="shared" si="5"/>
        <v>7933</v>
      </c>
      <c r="I9" s="76">
        <f t="shared" si="6"/>
        <v>0</v>
      </c>
      <c r="J9" s="76">
        <f t="shared" si="7"/>
        <v>0</v>
      </c>
      <c r="K9" s="7"/>
      <c r="L9" s="7"/>
      <c r="M9" s="7"/>
      <c r="N9" s="7"/>
      <c r="O9" s="7">
        <v>0</v>
      </c>
      <c r="P9" s="7">
        <f t="shared" si="8"/>
        <v>0</v>
      </c>
      <c r="Q9" s="7">
        <v>764</v>
      </c>
      <c r="R9" s="77">
        <v>8000000</v>
      </c>
      <c r="S9" s="2"/>
    </row>
    <row r="10" spans="1:19" x14ac:dyDescent="0.25">
      <c r="A10" s="4">
        <v>9</v>
      </c>
      <c r="B10" s="4">
        <f t="shared" si="0"/>
        <v>874</v>
      </c>
      <c r="C10" s="4">
        <f t="shared" si="9"/>
        <v>961.40000000000009</v>
      </c>
      <c r="D10" s="4">
        <f t="shared" si="1"/>
        <v>1153.68</v>
      </c>
      <c r="E10" s="5">
        <f t="shared" si="2"/>
        <v>6400000</v>
      </c>
      <c r="F10" s="76">
        <f t="shared" si="3"/>
        <v>7323</v>
      </c>
      <c r="G10" s="76">
        <f t="shared" si="4"/>
        <v>6657</v>
      </c>
      <c r="H10" s="76">
        <f t="shared" si="5"/>
        <v>5547</v>
      </c>
      <c r="I10" s="76">
        <f t="shared" si="6"/>
        <v>0</v>
      </c>
      <c r="J10" s="76">
        <f t="shared" si="7"/>
        <v>0</v>
      </c>
      <c r="K10" s="7"/>
      <c r="L10" s="7"/>
      <c r="M10" s="7"/>
      <c r="N10" s="7"/>
      <c r="O10" s="7">
        <v>0</v>
      </c>
      <c r="P10" s="7">
        <f t="shared" si="8"/>
        <v>0</v>
      </c>
      <c r="Q10" s="7">
        <v>874</v>
      </c>
      <c r="R10" s="77">
        <v>6400000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9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5">
        <f t="shared" si="2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si="9"/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ref="Q17" si="2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9"/>
        <v>0</v>
      </c>
      <c r="D18" s="4">
        <f t="shared" si="20"/>
        <v>0</v>
      </c>
      <c r="E18" s="5">
        <f t="shared" si="21"/>
        <v>0</v>
      </c>
      <c r="F18" s="4" t="e">
        <f t="shared" ref="F18:F21" si="29">ROUND((E18/B18),0)</f>
        <v>#DIV/0!</v>
      </c>
      <c r="G18" s="4" t="e">
        <f t="shared" ref="G18:G21" si="30">ROUND((E18/C18),0)</f>
        <v>#DIV/0!</v>
      </c>
      <c r="H18" s="4" t="e">
        <f t="shared" ref="H18:H21" si="31">ROUND((E18/D18),0)</f>
        <v>#DIV/0!</v>
      </c>
      <c r="I18" s="4">
        <f t="shared" ref="I18:J21" si="32">T18</f>
        <v>0</v>
      </c>
      <c r="J18" s="4">
        <f t="shared" si="32"/>
        <v>0</v>
      </c>
      <c r="O18">
        <v>0</v>
      </c>
      <c r="P18">
        <f t="shared" ref="P18" si="33">O18/1.2</f>
        <v>0</v>
      </c>
      <c r="Q18">
        <f t="shared" ref="Q18:Q21" si="3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9"/>
        <v>0</v>
      </c>
      <c r="D19" s="4">
        <f t="shared" si="20"/>
        <v>0</v>
      </c>
      <c r="E19" s="5">
        <f t="shared" si="21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si="3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5">Q20</f>
        <v>0</v>
      </c>
      <c r="C20" s="4">
        <f t="shared" si="9"/>
        <v>0</v>
      </c>
      <c r="D20" s="4">
        <f t="shared" ref="D20" si="36">C20*1.2</f>
        <v>0</v>
      </c>
      <c r="E20" s="5">
        <f t="shared" ref="E20" si="37">R20</f>
        <v>0</v>
      </c>
      <c r="F20" s="4" t="e">
        <f t="shared" ref="F20" si="38">ROUND((E20/B20),0)</f>
        <v>#DIV/0!</v>
      </c>
      <c r="G20" s="4" t="e">
        <f t="shared" ref="G20" si="39">ROUND((E20/C20),0)</f>
        <v>#DIV/0!</v>
      </c>
      <c r="H20" s="4" t="e">
        <f t="shared" ref="H20" si="40">ROUND((E20/D20),0)</f>
        <v>#DIV/0!</v>
      </c>
      <c r="I20" s="4">
        <f t="shared" ref="I20" si="41">T20</f>
        <v>0</v>
      </c>
      <c r="J20" s="4">
        <f t="shared" ref="J20" si="42">U20</f>
        <v>0</v>
      </c>
      <c r="O20">
        <v>0</v>
      </c>
      <c r="P20">
        <f t="shared" ref="P20" si="43">O20/1.2</f>
        <v>0</v>
      </c>
      <c r="Q20">
        <f t="shared" ref="Q20" si="4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9"/>
        <v>0</v>
      </c>
      <c r="D21" s="4">
        <f t="shared" si="20"/>
        <v>0</v>
      </c>
      <c r="E21" s="5">
        <f t="shared" si="21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551</v>
      </c>
    </row>
    <row r="26" spans="1:19" s="10" customFormat="1" x14ac:dyDescent="0.25">
      <c r="F26" s="57" t="s">
        <v>84</v>
      </c>
      <c r="G26" s="57">
        <v>38</v>
      </c>
    </row>
    <row r="27" spans="1:19" s="10" customFormat="1" x14ac:dyDescent="0.25">
      <c r="F27" s="57" t="s">
        <v>85</v>
      </c>
      <c r="G27" s="57">
        <v>39</v>
      </c>
    </row>
    <row r="28" spans="1:19" s="10" customFormat="1" x14ac:dyDescent="0.25">
      <c r="C28" s="72" t="s">
        <v>75</v>
      </c>
      <c r="D28" s="72" t="s">
        <v>92</v>
      </c>
      <c r="F28" s="57" t="s">
        <v>86</v>
      </c>
      <c r="G28" s="57">
        <v>629</v>
      </c>
    </row>
    <row r="29" spans="1:19" s="10" customFormat="1" x14ac:dyDescent="0.25">
      <c r="C29" s="72" t="s">
        <v>1</v>
      </c>
      <c r="D29" s="72">
        <v>4090000</v>
      </c>
      <c r="F29" s="57" t="s">
        <v>72</v>
      </c>
      <c r="G29" s="57">
        <v>691</v>
      </c>
      <c r="H29" s="10">
        <f>G29/G28</f>
        <v>1.0985691573926868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2023-08-29T10:38:14Z</dcterms:modified>
</cp:coreProperties>
</file>