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1A58F2C-E618-4D55-8B66-D0043B4332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 l="1"/>
  <c r="N8" i="5" l="1"/>
  <c r="P20" i="5" l="1"/>
  <c r="L19" i="5"/>
  <c r="N10" i="5" l="1"/>
  <c r="I10" i="5"/>
  <c r="I23" i="5"/>
  <c r="I22" i="5"/>
  <c r="I20" i="5"/>
  <c r="J10" i="5"/>
  <c r="C18" i="5"/>
  <c r="C11" i="5"/>
  <c r="C6" i="5"/>
  <c r="C7" i="5" s="1"/>
  <c r="G37" i="5"/>
  <c r="I37" i="5"/>
  <c r="B8" i="5"/>
  <c r="E43" i="5"/>
  <c r="E42" i="5"/>
  <c r="E41" i="5"/>
  <c r="G40" i="5"/>
  <c r="C12" i="5" l="1"/>
  <c r="C13" i="5" s="1"/>
  <c r="C15" i="5" s="1"/>
  <c r="C20" i="5" s="1"/>
  <c r="C25" i="5" s="1"/>
  <c r="L8" i="5"/>
  <c r="C22" i="5" l="1"/>
  <c r="C23" i="5"/>
  <c r="C21" i="5"/>
  <c r="I34" i="5"/>
  <c r="L9" i="5"/>
  <c r="I38" i="5" l="1"/>
  <c r="H34" i="5"/>
  <c r="J44" i="5"/>
  <c r="K44" i="5" s="1"/>
  <c r="G44" i="5"/>
  <c r="G41" i="5"/>
  <c r="I36" i="5"/>
  <c r="I33" i="5"/>
  <c r="I35" i="5"/>
  <c r="J43" i="5"/>
  <c r="K43" i="5" s="1"/>
  <c r="G43" i="5"/>
  <c r="J42" i="5"/>
  <c r="K42" i="5" s="1"/>
  <c r="G42" i="5"/>
  <c r="M41" i="5"/>
  <c r="J41" i="5"/>
  <c r="L41" i="5" s="1"/>
  <c r="J40" i="5"/>
  <c r="K40" i="5" s="1"/>
  <c r="H38" i="5"/>
  <c r="G38" i="5"/>
  <c r="H37" i="5"/>
  <c r="H36" i="5"/>
  <c r="G36" i="5"/>
  <c r="H35" i="5"/>
  <c r="G35" i="5"/>
  <c r="G34" i="5"/>
  <c r="H33" i="5"/>
  <c r="G33" i="5"/>
  <c r="K5" i="5"/>
  <c r="L5" i="5" s="1"/>
  <c r="B18" i="5"/>
  <c r="B11" i="5"/>
  <c r="B6" i="5"/>
  <c r="B12" i="5" l="1"/>
  <c r="B7" i="5"/>
  <c r="B13" i="5"/>
  <c r="B15" i="5" s="1"/>
  <c r="B20" i="5" s="1"/>
  <c r="B25" i="5" s="1"/>
  <c r="D25" i="5" s="1"/>
  <c r="K41" i="5"/>
  <c r="B23" i="5" l="1"/>
  <c r="B22" i="5"/>
  <c r="B21" i="5"/>
</calcChain>
</file>

<file path=xl/sharedStrings.xml><?xml version="1.0" encoding="utf-8"?>
<sst xmlns="http://schemas.openxmlformats.org/spreadsheetml/2006/main" count="31" uniqueCount="31">
  <si>
    <t>Value</t>
  </si>
  <si>
    <t>Con. Year</t>
  </si>
  <si>
    <t>Area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</si>
  <si>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</si>
  <si>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</si>
  <si>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</si>
  <si>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</si>
  <si>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</si>
  <si>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</si>
  <si>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</si>
  <si>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</si>
  <si>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</si>
  <si>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</si>
  <si>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</si>
  <si>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</si>
  <si>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</si>
  <si>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</si>
  <si>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</si>
  <si>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</si>
  <si>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</si>
  <si>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</si>
  <si>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</si>
  <si>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</si>
  <si>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</si>
  <si>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</si>
  <si>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</si>
  <si>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</si>
  <si>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Measurment area</t>
  </si>
  <si>
    <t>Carpet area</t>
  </si>
  <si>
    <t>Shah</t>
  </si>
  <si>
    <t>Savla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</si>
</sst>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3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10" fontId="0" fillId="0" borderId="1" xfId="0" applyNumberFormat="1" applyBorder="1"/>
    <xf numFmtId="43" fontId="0" fillId="2" borderId="1" xfId="0" applyNumberFormat="1" applyFill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0" fillId="3" borderId="1" xfId="0" applyFill="1" applyBorder="1"/>
    <xf numFmtId="0" fontId="1" fillId="3" borderId="1" xfId="0" applyFont="1" applyFill="1" applyBorder="1"/>
    <xf numFmtId="43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P44"/>
  <sheetViews>
    <sheetView tabSelected="1" workbookViewId="0">
      <selection activeCell="F17" sqref="F17"/>
    </sheetView>
  </sheetViews>
  <sheetFormatPr defaultRowHeight="15" x14ac:dyDescent="0.25"/>
  <cols>
    <col min="1" max="1" width="28.42578125" bestFit="1" customWidth="1"/>
    <col min="2" max="4" width="14.28515625" bestFit="1" customWidth="1"/>
    <col min="5" max="5" width="10" bestFit="1" customWidth="1"/>
    <col min="6" max="6" width="14.28515625" bestFit="1" customWidth="1"/>
    <col min="9" max="9" width="16.7109375" bestFit="1" customWidth="1"/>
  </cols>
  <sheetData>
    <row r="2" spans="1:14" x14ac:dyDescent="0.25">
      <c r="A2" s="2"/>
      <c r="B2" s="2"/>
      <c r="C2" s="2"/>
    </row>
    <row r="3" spans="1:14" x14ac:dyDescent="0.25">
      <c r="A3" s="2" t="s">
        <v>19</v>
      </c>
      <c r="B3" s="2" t="s">
        <v>30</v>
      </c>
      <c r="C3" s="2" t="s">
        <v>29</v>
      </c>
    </row>
    <row r="4" spans="1:14" x14ac:dyDescent="0.25">
      <c r="A4" s="2" t="s">
        <v>5</v>
      </c>
      <c r="B4" s="2">
        <v>2023</v>
      </c>
      <c r="C4" s="2">
        <v>2023</v>
      </c>
      <c r="I4" s="2" t="s">
        <v>1</v>
      </c>
      <c r="J4" s="2"/>
      <c r="K4" s="2"/>
      <c r="L4" s="2"/>
    </row>
    <row r="5" spans="1:14" x14ac:dyDescent="0.25">
      <c r="A5" s="2" t="s">
        <v>6</v>
      </c>
      <c r="B5" s="2">
        <v>1982</v>
      </c>
      <c r="C5" s="2">
        <v>1982</v>
      </c>
      <c r="I5" s="2">
        <v>1982</v>
      </c>
      <c r="J5" s="2">
        <v>2023</v>
      </c>
      <c r="K5" s="2">
        <f>J5-I5</f>
        <v>41</v>
      </c>
      <c r="L5" s="2">
        <f>K5-60</f>
        <v>-19</v>
      </c>
    </row>
    <row r="6" spans="1:14" x14ac:dyDescent="0.25">
      <c r="A6" s="2" t="s">
        <v>7</v>
      </c>
      <c r="B6" s="2">
        <f>B4-B5</f>
        <v>41</v>
      </c>
      <c r="C6" s="2">
        <f>C4-C5</f>
        <v>41</v>
      </c>
      <c r="I6" s="2" t="s">
        <v>3</v>
      </c>
      <c r="J6" s="2"/>
      <c r="K6" s="2"/>
    </row>
    <row r="7" spans="1:14" x14ac:dyDescent="0.25">
      <c r="A7" s="2"/>
      <c r="B7" s="2">
        <f>B6-60</f>
        <v>-19</v>
      </c>
      <c r="C7" s="2">
        <f>C6-60</f>
        <v>-19</v>
      </c>
      <c r="I7" s="2" t="s">
        <v>28</v>
      </c>
      <c r="J7" s="2" t="s">
        <v>26</v>
      </c>
      <c r="K7" s="2"/>
      <c r="L7">
        <v>26620</v>
      </c>
      <c r="N7">
        <v>779</v>
      </c>
    </row>
    <row r="8" spans="1:14" x14ac:dyDescent="0.25">
      <c r="A8" s="2" t="s">
        <v>8</v>
      </c>
      <c r="B8" s="5">
        <f>775*3000</f>
        <v>2325000</v>
      </c>
      <c r="C8" s="5">
        <f>935*3000</f>
        <v>2805000</v>
      </c>
      <c r="H8">
        <v>102</v>
      </c>
      <c r="I8" s="8"/>
      <c r="J8">
        <v>585</v>
      </c>
      <c r="K8" s="2"/>
      <c r="L8">
        <f>L7/100*105</f>
        <v>27951</v>
      </c>
      <c r="N8">
        <f>N7*1.6</f>
        <v>1246.4000000000001</v>
      </c>
    </row>
    <row r="9" spans="1:14" x14ac:dyDescent="0.25">
      <c r="A9" s="2" t="s">
        <v>9</v>
      </c>
      <c r="B9" s="2"/>
      <c r="C9" s="2"/>
      <c r="H9">
        <v>101</v>
      </c>
      <c r="I9" s="2"/>
      <c r="J9" s="2">
        <v>350</v>
      </c>
      <c r="K9" s="2"/>
      <c r="L9">
        <f>L8/10.764</f>
        <v>2596.711259754738</v>
      </c>
      <c r="N9">
        <v>16000</v>
      </c>
    </row>
    <row r="10" spans="1:14" x14ac:dyDescent="0.25">
      <c r="A10" s="2"/>
      <c r="B10" s="2"/>
      <c r="C10" s="2"/>
      <c r="I10" s="8">
        <f>J10/1.2</f>
        <v>779.16666666666674</v>
      </c>
      <c r="J10" s="2">
        <f>SUM(J8:J9)</f>
        <v>935</v>
      </c>
      <c r="K10" s="2"/>
      <c r="N10">
        <f>N9*N8</f>
        <v>19942400</v>
      </c>
    </row>
    <row r="11" spans="1:14" x14ac:dyDescent="0.25">
      <c r="A11" s="2" t="s">
        <v>10</v>
      </c>
      <c r="B11" s="2">
        <f>100-10</f>
        <v>90</v>
      </c>
      <c r="C11" s="2">
        <f>100-10</f>
        <v>90</v>
      </c>
      <c r="I11" s="8"/>
      <c r="J11" s="2"/>
      <c r="K11" s="2"/>
    </row>
    <row r="12" spans="1:14" x14ac:dyDescent="0.25">
      <c r="A12" s="2" t="s">
        <v>11</v>
      </c>
      <c r="B12" s="2">
        <f>B11*B6/60</f>
        <v>61.5</v>
      </c>
      <c r="C12" s="2">
        <f>C11*C6/60</f>
        <v>61.5</v>
      </c>
    </row>
    <row r="13" spans="1:14" x14ac:dyDescent="0.25">
      <c r="A13" s="2"/>
      <c r="B13" s="6">
        <f>B12%</f>
        <v>0.61499999999999999</v>
      </c>
      <c r="C13" s="6">
        <f>C12%</f>
        <v>0.61499999999999999</v>
      </c>
    </row>
    <row r="14" spans="1:14" x14ac:dyDescent="0.25">
      <c r="A14" s="2"/>
      <c r="B14" s="2"/>
      <c r="C14" s="2"/>
    </row>
    <row r="15" spans="1:14" x14ac:dyDescent="0.25">
      <c r="A15" s="2" t="s">
        <v>12</v>
      </c>
      <c r="B15" s="5">
        <f>ROUND((B8*B13),0)</f>
        <v>1429875</v>
      </c>
      <c r="C15" s="5">
        <f>ROUND((C8*C13),0)</f>
        <v>1725075</v>
      </c>
    </row>
    <row r="16" spans="1:14" x14ac:dyDescent="0.25">
      <c r="A16" s="2" t="s">
        <v>2</v>
      </c>
      <c r="B16" s="5">
        <v>775</v>
      </c>
      <c r="C16" s="5">
        <v>935</v>
      </c>
    </row>
    <row r="17" spans="1:16" x14ac:dyDescent="0.25">
      <c r="A17" s="2" t="s">
        <v>25</v>
      </c>
      <c r="B17" s="2">
        <v>20500</v>
      </c>
      <c r="C17" s="2">
        <v>21700</v>
      </c>
    </row>
    <row r="18" spans="1:16" x14ac:dyDescent="0.25">
      <c r="A18" s="2" t="s">
        <v>13</v>
      </c>
      <c r="B18" s="5">
        <f>B17*B16</f>
        <v>15887500</v>
      </c>
      <c r="C18" s="5">
        <f>C17*C16</f>
        <v>20289500</v>
      </c>
      <c r="I18" t="s">
        <v>27</v>
      </c>
    </row>
    <row r="19" spans="1:16" x14ac:dyDescent="0.25">
      <c r="A19" s="2" t="s">
        <v>14</v>
      </c>
      <c r="B19" s="2"/>
      <c r="C19" s="2"/>
      <c r="I19">
        <v>833</v>
      </c>
      <c r="L19">
        <f>I19-I10</f>
        <v>53.833333333333258</v>
      </c>
      <c r="O19">
        <v>663</v>
      </c>
      <c r="P19">
        <v>775</v>
      </c>
    </row>
    <row r="20" spans="1:16" x14ac:dyDescent="0.25">
      <c r="A20" s="4" t="s">
        <v>15</v>
      </c>
      <c r="B20" s="7">
        <f>B18-B15</f>
        <v>14457625</v>
      </c>
      <c r="C20" s="7">
        <f>C18-C15</f>
        <v>18564425</v>
      </c>
      <c r="D20" s="1"/>
      <c r="E20" s="1"/>
      <c r="I20">
        <f>I19*1.2</f>
        <v>999.59999999999991</v>
      </c>
      <c r="P20">
        <f>P19/1.2</f>
        <v>645.83333333333337</v>
      </c>
    </row>
    <row r="21" spans="1:16" x14ac:dyDescent="0.25">
      <c r="A21" s="4" t="s">
        <v>16</v>
      </c>
      <c r="B21" s="7">
        <f>ROUND((B20*90%),0)</f>
        <v>13011863</v>
      </c>
      <c r="C21" s="7">
        <f>ROUND((C20*90%),0)</f>
        <v>16707983</v>
      </c>
      <c r="I21">
        <v>18500</v>
      </c>
    </row>
    <row r="22" spans="1:16" x14ac:dyDescent="0.25">
      <c r="A22" s="4" t="s">
        <v>17</v>
      </c>
      <c r="B22" s="7">
        <f>ROUND((B20*80%),0)</f>
        <v>11566100</v>
      </c>
      <c r="C22" s="7">
        <f>ROUND((C20*80%),0)</f>
        <v>14851540</v>
      </c>
      <c r="I22">
        <f>I21*I20</f>
        <v>18492600</v>
      </c>
    </row>
    <row r="23" spans="1:16" x14ac:dyDescent="0.25">
      <c r="A23" s="4" t="s">
        <v>18</v>
      </c>
      <c r="B23" s="7">
        <f>MROUND((B20*0.025/12),500)</f>
        <v>30000</v>
      </c>
      <c r="C23" s="7">
        <f>MROUND((C20*0.025/12),500)</f>
        <v>38500</v>
      </c>
      <c r="I23">
        <f>I22/935</f>
        <v>19778.18181818182</v>
      </c>
    </row>
    <row r="24" spans="1:16" ht="18.75" x14ac:dyDescent="0.3">
      <c r="H24" s="10"/>
      <c r="I24" s="10"/>
      <c r="J24" s="10"/>
      <c r="K24" s="10"/>
      <c r="L24" s="10"/>
    </row>
    <row r="25" spans="1:16" ht="18.75" x14ac:dyDescent="0.3">
      <c r="B25" s="1">
        <f>B20/775</f>
        <v>18655</v>
      </c>
      <c r="C25">
        <f>C20/C16</f>
        <v>19855</v>
      </c>
      <c r="D25" s="1">
        <f>C25-B25</f>
        <v>1200</v>
      </c>
      <c r="H25" s="10"/>
      <c r="I25" s="10"/>
      <c r="J25" s="10"/>
      <c r="K25" s="10"/>
      <c r="L25" s="10"/>
    </row>
    <row r="26" spans="1:16" ht="16.5" x14ac:dyDescent="0.3">
      <c r="B26" s="1"/>
      <c r="F26" s="9"/>
      <c r="G26" s="9"/>
      <c r="H26" s="9"/>
      <c r="I26" s="9"/>
    </row>
    <row r="31" spans="1:16" x14ac:dyDescent="0.25">
      <c r="E31" t="s">
        <v>20</v>
      </c>
    </row>
    <row r="32" spans="1:16" x14ac:dyDescent="0.25">
      <c r="D32" s="2" t="s">
        <v>4</v>
      </c>
      <c r="E32" s="2" t="s">
        <v>21</v>
      </c>
      <c r="F32" s="2" t="s">
        <v>0</v>
      </c>
      <c r="G32" s="2" t="s">
        <v>22</v>
      </c>
      <c r="H32" s="2" t="s">
        <v>23</v>
      </c>
      <c r="I32" s="2"/>
    </row>
    <row r="33" spans="4:13" x14ac:dyDescent="0.25">
      <c r="D33" s="11">
        <v>580</v>
      </c>
      <c r="E33" s="12"/>
      <c r="F33" s="11">
        <v>12000000</v>
      </c>
      <c r="G33" s="11" t="e">
        <f t="shared" ref="G33:G38" si="0">F33/E33</f>
        <v>#DIV/0!</v>
      </c>
      <c r="H33" s="11">
        <f t="shared" ref="H33:H38" si="1">F33/D33</f>
        <v>20689.655172413793</v>
      </c>
      <c r="I33" s="2" t="e">
        <f t="shared" ref="I33:I38" si="2">D33/E33</f>
        <v>#DIV/0!</v>
      </c>
    </row>
    <row r="34" spans="4:13" x14ac:dyDescent="0.25">
      <c r="D34" s="2">
        <v>350</v>
      </c>
      <c r="E34" s="3">
        <v>325</v>
      </c>
      <c r="F34" s="2">
        <v>8500000</v>
      </c>
      <c r="G34" s="2">
        <f t="shared" si="0"/>
        <v>26153.846153846152</v>
      </c>
      <c r="H34" s="2">
        <f t="shared" si="1"/>
        <v>24285.714285714286</v>
      </c>
      <c r="I34" s="2">
        <f t="shared" si="2"/>
        <v>1.0769230769230769</v>
      </c>
    </row>
    <row r="35" spans="4:13" x14ac:dyDescent="0.25">
      <c r="D35" s="2">
        <v>350</v>
      </c>
      <c r="E35" s="2"/>
      <c r="F35" s="5">
        <v>9000000</v>
      </c>
      <c r="G35" s="2" t="e">
        <f t="shared" si="0"/>
        <v>#DIV/0!</v>
      </c>
      <c r="H35" s="2">
        <f t="shared" si="1"/>
        <v>25714.285714285714</v>
      </c>
      <c r="I35" s="2" t="e">
        <f t="shared" si="2"/>
        <v>#DIV/0!</v>
      </c>
    </row>
    <row r="36" spans="4:13" x14ac:dyDescent="0.25">
      <c r="D36" s="11">
        <v>700</v>
      </c>
      <c r="E36" s="11">
        <v>430</v>
      </c>
      <c r="F36" s="13">
        <v>11000000</v>
      </c>
      <c r="G36" s="11">
        <f t="shared" si="0"/>
        <v>25581.39534883721</v>
      </c>
      <c r="H36" s="11">
        <f t="shared" si="1"/>
        <v>15714.285714285714</v>
      </c>
      <c r="I36" s="2">
        <f t="shared" si="2"/>
        <v>1.6279069767441861</v>
      </c>
    </row>
    <row r="37" spans="4:13" x14ac:dyDescent="0.25">
      <c r="D37" s="4">
        <v>700</v>
      </c>
      <c r="E37" s="4">
        <v>540</v>
      </c>
      <c r="F37" s="4">
        <v>12000000</v>
      </c>
      <c r="G37" s="4">
        <f t="shared" si="0"/>
        <v>22222.222222222223</v>
      </c>
      <c r="H37" s="4">
        <f t="shared" si="1"/>
        <v>17142.857142857141</v>
      </c>
      <c r="I37" s="2">
        <f t="shared" si="2"/>
        <v>1.2962962962962963</v>
      </c>
    </row>
    <row r="38" spans="4:13" x14ac:dyDescent="0.25">
      <c r="D38" s="4"/>
      <c r="E38" s="4"/>
      <c r="F38" s="4"/>
      <c r="G38" s="4" t="e">
        <f t="shared" si="0"/>
        <v>#DIV/0!</v>
      </c>
      <c r="H38" s="4" t="e">
        <f t="shared" si="1"/>
        <v>#DIV/0!</v>
      </c>
      <c r="I38" s="2" t="e">
        <f t="shared" si="2"/>
        <v>#DIV/0!</v>
      </c>
    </row>
    <row r="39" spans="4:13" x14ac:dyDescent="0.25">
      <c r="E39" t="s">
        <v>24</v>
      </c>
    </row>
    <row r="40" spans="4:13" x14ac:dyDescent="0.25">
      <c r="E40" s="2"/>
      <c r="F40" s="2"/>
      <c r="G40" s="2" t="e">
        <f>F40/E40</f>
        <v>#DIV/0!</v>
      </c>
      <c r="H40" s="2">
        <v>210000</v>
      </c>
      <c r="I40" s="2">
        <v>30000</v>
      </c>
      <c r="J40" s="2">
        <f>I40+H40+F40</f>
        <v>240000</v>
      </c>
      <c r="K40" s="2" t="e">
        <f>J40/E40</f>
        <v>#DIV/0!</v>
      </c>
      <c r="L40" s="5"/>
      <c r="M40" s="2"/>
    </row>
    <row r="41" spans="4:13" x14ac:dyDescent="0.25">
      <c r="D41" s="2"/>
      <c r="E41" s="4">
        <f>29.98*10.764</f>
        <v>322.70472000000001</v>
      </c>
      <c r="F41" s="4">
        <v>3000000</v>
      </c>
      <c r="G41" s="4">
        <f>F41/E41</f>
        <v>9296.4242977295162</v>
      </c>
      <c r="H41" s="4">
        <v>180000</v>
      </c>
      <c r="I41" s="2">
        <v>30000</v>
      </c>
      <c r="J41" s="4">
        <f>I41+H41+F41</f>
        <v>3210000</v>
      </c>
      <c r="K41" s="4">
        <f>J41/E41</f>
        <v>9947.1739985705808</v>
      </c>
      <c r="L41" s="5" t="e">
        <f>J41/D41</f>
        <v>#DIV/0!</v>
      </c>
      <c r="M41" s="2" t="e">
        <f>F41/D41</f>
        <v>#DIV/0!</v>
      </c>
    </row>
    <row r="42" spans="4:13" x14ac:dyDescent="0.25">
      <c r="D42" s="2"/>
      <c r="E42" s="4">
        <f>36.04*10.764</f>
        <v>387.93455999999998</v>
      </c>
      <c r="F42" s="4">
        <v>3119000</v>
      </c>
      <c r="G42" s="4">
        <f>F42/E42</f>
        <v>8040.0158212251063</v>
      </c>
      <c r="H42" s="4">
        <v>187200</v>
      </c>
      <c r="I42" s="2">
        <v>30000</v>
      </c>
      <c r="J42" s="4">
        <f>I42+H42+F42</f>
        <v>3336200</v>
      </c>
      <c r="K42" s="4">
        <f>J42/E42</f>
        <v>8599.9040662940679</v>
      </c>
      <c r="L42" s="2"/>
      <c r="M42" s="2"/>
    </row>
    <row r="43" spans="4:13" x14ac:dyDescent="0.25">
      <c r="D43" s="2"/>
      <c r="E43" s="2">
        <f>28.82*10.764</f>
        <v>310.21848</v>
      </c>
      <c r="F43" s="2">
        <v>3000000</v>
      </c>
      <c r="G43" s="2">
        <f>F43/E43</f>
        <v>9670.6037628706072</v>
      </c>
      <c r="H43" s="2">
        <v>180000</v>
      </c>
      <c r="I43" s="2">
        <v>30000</v>
      </c>
      <c r="J43" s="2">
        <f>I43+H43+F43</f>
        <v>3210000</v>
      </c>
      <c r="K43" s="2">
        <f>J43/E43</f>
        <v>10347.54602627155</v>
      </c>
      <c r="L43" s="2"/>
      <c r="M43" s="2"/>
    </row>
    <row r="44" spans="4:13" x14ac:dyDescent="0.25">
      <c r="G44" t="e">
        <f>F44/E44</f>
        <v>#DIV/0!</v>
      </c>
      <c r="H44">
        <v>111700</v>
      </c>
      <c r="I44" s="2">
        <v>100</v>
      </c>
      <c r="J44" s="2">
        <f>I44+H44+F44</f>
        <v>111800</v>
      </c>
      <c r="K44" s="2" t="e">
        <f>J44/E44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F8DE-ACD2-4F63-9106-CDE54C48B792}">
  <dimension ref="A1"/>
  <sheetViews>
    <sheetView topLeftCell="A40" workbookViewId="0">
      <selection activeCell="AB37" sqref="AB37:A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2023-08-28T05:14:36Z</dcterms:modified>
</cp:coreProperties>
</file>