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62913"/>
</workbook>
</file>

<file path=xl/calcChain.xml><?xml version="1.0" encoding="utf-8"?>
<calcChain xmlns="http://schemas.openxmlformats.org/spreadsheetml/2006/main">
  <c r="K43" i="5" l="1"/>
  <c r="J43" i="5"/>
  <c r="G43" i="5"/>
  <c r="E43" i="5"/>
  <c r="G36" i="5"/>
  <c r="R9" i="5"/>
  <c r="B21" i="5"/>
  <c r="K42" i="5"/>
  <c r="J42" i="5"/>
  <c r="G42" i="5"/>
  <c r="E42" i="5"/>
  <c r="O10" i="5"/>
  <c r="O11" i="5" s="1"/>
  <c r="I12" i="5"/>
  <c r="I11" i="5"/>
  <c r="E41" i="5"/>
  <c r="G8" i="5"/>
  <c r="E40" i="5"/>
  <c r="E39" i="5"/>
  <c r="E38" i="5"/>
  <c r="B8" i="5"/>
  <c r="I9" i="5"/>
  <c r="J8" i="5"/>
  <c r="L18" i="5"/>
  <c r="H11" i="5"/>
  <c r="H10" i="5"/>
  <c r="H9" i="5"/>
  <c r="H8" i="5"/>
  <c r="I8" i="5"/>
  <c r="I34" i="5" l="1"/>
  <c r="L8" i="5" l="1"/>
  <c r="G39" i="5"/>
  <c r="L9" i="5" l="1"/>
  <c r="B17" i="5"/>
  <c r="I33" i="5"/>
  <c r="I32" i="5"/>
  <c r="J41" i="5"/>
  <c r="K41" i="5" s="1"/>
  <c r="G41" i="5"/>
  <c r="J40" i="5"/>
  <c r="G40" i="5"/>
  <c r="M39" i="5"/>
  <c r="J39" i="5"/>
  <c r="L39" i="5" s="1"/>
  <c r="J38" i="5"/>
  <c r="L38" i="5" s="1"/>
  <c r="G38" i="5"/>
  <c r="H35" i="5"/>
  <c r="G35" i="5"/>
  <c r="H34" i="5"/>
  <c r="G34" i="5"/>
  <c r="H33" i="5"/>
  <c r="G33" i="5"/>
  <c r="H32" i="5"/>
  <c r="G32" i="5"/>
  <c r="G31" i="5"/>
  <c r="H31" i="5" s="1"/>
  <c r="H30" i="5"/>
  <c r="G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K38" i="5"/>
  <c r="K39" i="5"/>
  <c r="B19" i="5" l="1"/>
  <c r="B20" i="5"/>
</calcChain>
</file>

<file path=xl/sharedStrings.xml><?xml version="1.0" encoding="utf-8"?>
<sst xmlns="http://schemas.openxmlformats.org/spreadsheetml/2006/main" count="29" uniqueCount="28">
  <si>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</si>
  <si>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</si>
  <si>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</si>
  <si>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</si>
  <si>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</si>
  <si>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</si>
  <si>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</si>
  <si>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</si>
  <si>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</si>
  <si>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</si>
  <si>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</si>
  <si>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</si>
  <si>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</si>
  <si>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</si>
  <si>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</si>
  <si>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</si>
  <si>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</si>
  <si>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</si>
  <si>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</si>
  <si>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</si>
  <si>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</si>
  <si>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</si>
  <si>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</si>
  <si>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</si>
  <si>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</si>
  <si>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</si>
  <si>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 xml:space="preserve">                                                            </t>
  </si>
  <si>
    <t>Balcony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</si>
</sst>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164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164" fontId="0" fillId="0" borderId="1" xfId="0" applyNumberFormat="1" applyBorder="1"/>
    <xf numFmtId="164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164" fontId="3" fillId="2" borderId="1" xfId="0" applyNumberFormat="1" applyFont="1" applyFill="1" applyBorder="1"/>
    <xf numFmtId="0" fontId="3" fillId="0" borderId="1" xfId="0" applyFont="1" applyBorder="1"/>
    <xf numFmtId="164" fontId="3" fillId="0" borderId="1" xfId="0" applyNumberFormat="1" applyFont="1" applyBorder="1"/>
    <xf numFmtId="0" fontId="0" fillId="0" borderId="1" xfId="0" applyFill="1" applyBorder="1"/>
    <xf numFmtId="0" fontId="1" fillId="0" borderId="1" xfId="0" applyFont="1" applyFill="1" applyBorder="1"/>
    <xf numFmtId="0" fontId="0" fillId="3" borderId="1" xfId="0" applyFill="1" applyBorder="1"/>
    <xf numFmtId="0" fontId="1" fillId="3" borderId="1" xfId="0" applyFont="1" applyFill="1" applyBorder="1"/>
    <xf numFmtId="164" fontId="0" fillId="3" borderId="1" xfId="0" applyNumberFormat="1" applyFill="1" applyBorder="1"/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507023</xdr:colOff>
      <xdr:row>46</xdr:row>
      <xdr:rowOff>134592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47023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28575</xdr:rowOff>
    </xdr:from>
    <xdr:to>
      <xdr:col>23</xdr:col>
      <xdr:colOff>240098</xdr:colOff>
      <xdr:row>45</xdr:row>
      <xdr:rowOff>134535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219075"/>
          <a:ext cx="14137073" cy="8487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259168</xdr:colOff>
      <xdr:row>43</xdr:row>
      <xdr:rowOff>20196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9968" cy="8211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344905</xdr:colOff>
      <xdr:row>45</xdr:row>
      <xdr:rowOff>115512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65705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43"/>
  <sheetViews>
    <sheetView tabSelected="1" workbookViewId="0">
      <selection activeCell="N27" sqref="N27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8" x14ac:dyDescent="0.25">
      <c r="A2" s="8"/>
      <c r="B2" s="8"/>
    </row>
    <row r="3" spans="1:18" ht="16.5" x14ac:dyDescent="0.3">
      <c r="A3" s="4" t="s">
        <v>16</v>
      </c>
      <c r="B3" s="4"/>
      <c r="C3" s="4"/>
    </row>
    <row r="4" spans="1:18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8" ht="16.5" x14ac:dyDescent="0.3">
      <c r="A5" s="4" t="s">
        <v>4</v>
      </c>
      <c r="B5" s="4">
        <v>2023</v>
      </c>
      <c r="C5" s="4"/>
      <c r="I5" s="3">
        <v>1989</v>
      </c>
      <c r="J5" s="3">
        <v>2023</v>
      </c>
      <c r="K5" s="3">
        <f>J5-I5</f>
        <v>34</v>
      </c>
      <c r="L5" s="3">
        <f>K5-60</f>
        <v>-26</v>
      </c>
    </row>
    <row r="6" spans="1:18" ht="16.5" x14ac:dyDescent="0.3">
      <c r="A6" s="4" t="s">
        <v>5</v>
      </c>
      <c r="B6" s="4">
        <f>B4-B5</f>
        <v>0</v>
      </c>
      <c r="C6" s="4"/>
      <c r="I6" s="3">
        <v>3</v>
      </c>
      <c r="J6" s="3"/>
      <c r="K6" s="3"/>
    </row>
    <row r="7" spans="1:18" ht="16.5" x14ac:dyDescent="0.3">
      <c r="A7" s="4"/>
      <c r="B7" s="4">
        <f>B6-60</f>
        <v>-60</v>
      </c>
      <c r="C7" s="4"/>
      <c r="I7" s="3" t="s">
        <v>25</v>
      </c>
      <c r="J7" s="3" t="s">
        <v>23</v>
      </c>
      <c r="K7" s="3"/>
      <c r="L7">
        <v>30250</v>
      </c>
    </row>
    <row r="8" spans="1:18" ht="16.5" x14ac:dyDescent="0.3">
      <c r="A8" s="4" t="s">
        <v>6</v>
      </c>
      <c r="B8" s="6">
        <f>882*2800</f>
        <v>2469600</v>
      </c>
      <c r="C8" s="6"/>
      <c r="G8">
        <f>H8*1.1</f>
        <v>759.08804399999997</v>
      </c>
      <c r="H8">
        <f>64.11*10.764</f>
        <v>690.08003999999994</v>
      </c>
      <c r="I8" s="3">
        <f>74.465*10.764</f>
        <v>801.54125999999997</v>
      </c>
      <c r="J8" s="3">
        <f>81.91*10.764</f>
        <v>881.67923999999994</v>
      </c>
      <c r="K8" s="3"/>
      <c r="L8">
        <f>L7/100*110</f>
        <v>33275</v>
      </c>
      <c r="O8">
        <v>690</v>
      </c>
      <c r="R8">
        <v>882</v>
      </c>
    </row>
    <row r="9" spans="1:18" ht="16.5" x14ac:dyDescent="0.3">
      <c r="A9" s="4" t="s">
        <v>7</v>
      </c>
      <c r="B9" s="4"/>
      <c r="C9" s="4"/>
      <c r="H9">
        <f>6.275*10.764</f>
        <v>67.5441</v>
      </c>
      <c r="I9" s="3">
        <f>I8*1.1</f>
        <v>881.69538599999998</v>
      </c>
      <c r="J9" s="3"/>
      <c r="K9" s="3"/>
      <c r="L9">
        <f>L8/10.764</f>
        <v>3091.32292827945</v>
      </c>
      <c r="O9">
        <v>17000</v>
      </c>
      <c r="R9">
        <f>R8*1.2</f>
        <v>1058.3999999999999</v>
      </c>
    </row>
    <row r="10" spans="1:18" ht="16.5" x14ac:dyDescent="0.3">
      <c r="A10" s="4"/>
      <c r="B10" s="4"/>
      <c r="C10" s="4"/>
      <c r="H10">
        <f>4.08*10.764</f>
        <v>43.917119999999997</v>
      </c>
      <c r="I10" s="3">
        <v>12000</v>
      </c>
      <c r="J10" s="3"/>
      <c r="K10" s="3"/>
      <c r="O10">
        <f>O9*O8</f>
        <v>11730000</v>
      </c>
    </row>
    <row r="11" spans="1:18" ht="16.5" x14ac:dyDescent="0.3">
      <c r="A11" s="4" t="s">
        <v>8</v>
      </c>
      <c r="B11" s="4">
        <f>100-10</f>
        <v>90</v>
      </c>
      <c r="C11" s="4"/>
      <c r="H11">
        <f>SUM(H8:H10)</f>
        <v>801.54125999999985</v>
      </c>
      <c r="I11" s="3">
        <f>I10*I9</f>
        <v>10580344.631999999</v>
      </c>
      <c r="J11" s="3"/>
      <c r="K11" s="3"/>
      <c r="O11">
        <f>O10/802</f>
        <v>14625.935162094764</v>
      </c>
    </row>
    <row r="12" spans="1:18" ht="16.5" x14ac:dyDescent="0.3">
      <c r="A12" s="4" t="s">
        <v>9</v>
      </c>
      <c r="B12" s="4">
        <f>B11*B6/60</f>
        <v>0</v>
      </c>
      <c r="C12" s="4"/>
      <c r="I12">
        <f>I11/802</f>
        <v>13192.449665835411</v>
      </c>
    </row>
    <row r="13" spans="1:18" ht="16.5" x14ac:dyDescent="0.3">
      <c r="A13" s="4"/>
      <c r="B13" s="7">
        <f>B12%</f>
        <v>0</v>
      </c>
      <c r="C13" s="7"/>
    </row>
    <row r="14" spans="1:18" ht="16.5" x14ac:dyDescent="0.3">
      <c r="A14" s="4" t="s">
        <v>10</v>
      </c>
      <c r="B14" s="6">
        <f>ROUND((B8*B13),0)</f>
        <v>0</v>
      </c>
      <c r="C14" s="6"/>
    </row>
    <row r="15" spans="1:18" ht="16.5" x14ac:dyDescent="0.3">
      <c r="A15" s="4" t="s">
        <v>18</v>
      </c>
      <c r="B15" s="6">
        <v>802</v>
      </c>
      <c r="C15" s="6"/>
    </row>
    <row r="16" spans="1:18" ht="16.5" x14ac:dyDescent="0.3">
      <c r="A16" s="4" t="s">
        <v>22</v>
      </c>
      <c r="B16" s="4">
        <v>15000</v>
      </c>
      <c r="C16" s="4"/>
    </row>
    <row r="17" spans="1:12" ht="16.5" x14ac:dyDescent="0.3">
      <c r="A17" s="4" t="s">
        <v>11</v>
      </c>
      <c r="B17" s="6">
        <f>B16*B15</f>
        <v>12030000</v>
      </c>
      <c r="C17" s="6"/>
      <c r="D17" s="1"/>
      <c r="I17" t="s">
        <v>24</v>
      </c>
      <c r="K17" t="s">
        <v>27</v>
      </c>
    </row>
    <row r="18" spans="1:12" ht="16.5" x14ac:dyDescent="0.3">
      <c r="A18" s="10" t="s">
        <v>12</v>
      </c>
      <c r="B18" s="11">
        <f>B17-B14</f>
        <v>12030000</v>
      </c>
      <c r="C18" s="9"/>
      <c r="D18" s="1"/>
      <c r="G18" t="s">
        <v>26</v>
      </c>
      <c r="I18">
        <v>794</v>
      </c>
      <c r="K18">
        <v>164</v>
      </c>
      <c r="L18">
        <f>I18+K18</f>
        <v>958</v>
      </c>
    </row>
    <row r="19" spans="1:12" ht="16.5" x14ac:dyDescent="0.3">
      <c r="A19" s="10" t="s">
        <v>13</v>
      </c>
      <c r="B19" s="11">
        <f>B18*0.9</f>
        <v>10827000</v>
      </c>
      <c r="C19" s="9"/>
    </row>
    <row r="20" spans="1:12" ht="16.5" x14ac:dyDescent="0.3">
      <c r="A20" s="10" t="s">
        <v>14</v>
      </c>
      <c r="B20" s="11">
        <f>B18*0.8</f>
        <v>9624000</v>
      </c>
      <c r="C20" s="9"/>
    </row>
    <row r="21" spans="1:12" ht="16.5" x14ac:dyDescent="0.3">
      <c r="A21" s="10" t="s">
        <v>15</v>
      </c>
      <c r="B21" s="11">
        <f>B18*0.03/12</f>
        <v>30075</v>
      </c>
      <c r="C21" s="9"/>
    </row>
    <row r="23" spans="1:12" x14ac:dyDescent="0.25">
      <c r="B23" s="1"/>
    </row>
    <row r="24" spans="1:12" x14ac:dyDescent="0.25">
      <c r="B24" s="1"/>
    </row>
    <row r="28" spans="1:12" x14ac:dyDescent="0.25">
      <c r="E28" t="s">
        <v>17</v>
      </c>
    </row>
    <row r="29" spans="1:12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2" x14ac:dyDescent="0.25">
      <c r="D30" s="14"/>
      <c r="E30" s="15">
        <v>700</v>
      </c>
      <c r="F30" s="14">
        <v>13100000</v>
      </c>
      <c r="G30" s="14">
        <f t="shared" ref="G30:G36" si="0">F30/E30</f>
        <v>18714.285714285714</v>
      </c>
      <c r="H30" s="14" t="e">
        <f t="shared" ref="H30:H35" si="1">F30/D30</f>
        <v>#DIV/0!</v>
      </c>
      <c r="I30" s="12"/>
    </row>
    <row r="31" spans="1:12" x14ac:dyDescent="0.25">
      <c r="D31" s="12"/>
      <c r="E31" s="13">
        <v>793</v>
      </c>
      <c r="F31" s="12">
        <v>14500000</v>
      </c>
      <c r="G31" s="12">
        <f t="shared" si="0"/>
        <v>18284.993694829762</v>
      </c>
      <c r="H31" s="12">
        <f>G31/1.2</f>
        <v>15237.494745691469</v>
      </c>
      <c r="I31" s="12"/>
    </row>
    <row r="32" spans="1:12" x14ac:dyDescent="0.25">
      <c r="D32" s="14"/>
      <c r="E32" s="15">
        <v>700</v>
      </c>
      <c r="F32" s="16">
        <v>13500000</v>
      </c>
      <c r="G32" s="14">
        <f t="shared" si="0"/>
        <v>19285.714285714286</v>
      </c>
      <c r="H32" s="14" t="e">
        <f t="shared" si="1"/>
        <v>#DIV/0!</v>
      </c>
      <c r="I32" s="12">
        <f>D32/E32</f>
        <v>0</v>
      </c>
    </row>
    <row r="33" spans="4:13" x14ac:dyDescent="0.25">
      <c r="D33" s="14"/>
      <c r="E33" s="15">
        <v>756</v>
      </c>
      <c r="F33" s="16">
        <v>12900000</v>
      </c>
      <c r="G33" s="14">
        <f t="shared" si="0"/>
        <v>17063.492063492064</v>
      </c>
      <c r="H33" s="14" t="e">
        <f t="shared" si="1"/>
        <v>#DIV/0!</v>
      </c>
      <c r="I33" s="12">
        <f>D33/E33</f>
        <v>0</v>
      </c>
    </row>
    <row r="34" spans="4:13" x14ac:dyDescent="0.25">
      <c r="D34" s="14"/>
      <c r="E34" s="14">
        <v>961</v>
      </c>
      <c r="F34" s="14">
        <v>14000000</v>
      </c>
      <c r="G34" s="14">
        <f t="shared" si="0"/>
        <v>14568.158168574402</v>
      </c>
      <c r="H34" s="14" t="e">
        <f t="shared" si="1"/>
        <v>#DIV/0!</v>
      </c>
      <c r="I34" s="12">
        <f>D34/E34</f>
        <v>0</v>
      </c>
    </row>
    <row r="35" spans="4:13" x14ac:dyDescent="0.25">
      <c r="D35" s="12"/>
      <c r="E35" s="12">
        <v>936</v>
      </c>
      <c r="F35" s="12">
        <v>17300000</v>
      </c>
      <c r="G35" s="12">
        <f t="shared" si="0"/>
        <v>18482.905982905984</v>
      </c>
      <c r="H35" s="12" t="e">
        <f t="shared" si="1"/>
        <v>#DIV/0!</v>
      </c>
      <c r="I35" s="12"/>
    </row>
    <row r="36" spans="4:13" x14ac:dyDescent="0.25">
      <c r="D36" s="17"/>
      <c r="E36" s="17">
        <v>588</v>
      </c>
      <c r="F36" s="17">
        <v>13400000</v>
      </c>
      <c r="G36" s="12">
        <f t="shared" si="0"/>
        <v>22789.115646258502</v>
      </c>
      <c r="H36" s="17"/>
      <c r="I36" s="17"/>
    </row>
    <row r="37" spans="4:13" x14ac:dyDescent="0.25">
      <c r="E37" t="s">
        <v>21</v>
      </c>
    </row>
    <row r="38" spans="4:13" x14ac:dyDescent="0.25">
      <c r="D38" s="3"/>
      <c r="E38" s="2">
        <f>71.96*10.764</f>
        <v>774.57743999999991</v>
      </c>
      <c r="F38" s="2">
        <v>9000000</v>
      </c>
      <c r="G38" s="3">
        <f>F38/E38</f>
        <v>11619.238484405125</v>
      </c>
      <c r="H38">
        <v>630000</v>
      </c>
      <c r="I38">
        <v>30000</v>
      </c>
      <c r="J38" s="3">
        <f>I38+H38+F38</f>
        <v>9660000</v>
      </c>
      <c r="K38" s="3">
        <f>J38/E38</f>
        <v>12471.3159732615</v>
      </c>
      <c r="L38" s="5" t="e">
        <f>J38/D38</f>
        <v>#DIV/0!</v>
      </c>
      <c r="M38" s="3"/>
    </row>
    <row r="39" spans="4:13" x14ac:dyDescent="0.25">
      <c r="D39" s="3"/>
      <c r="E39" s="2">
        <f>71.54*10.764</f>
        <v>770.05655999999999</v>
      </c>
      <c r="F39" s="2">
        <v>7200000</v>
      </c>
      <c r="G39" s="3">
        <f>F39/E39</f>
        <v>9349.9625533999733</v>
      </c>
      <c r="H39">
        <v>504000</v>
      </c>
      <c r="I39">
        <v>30000</v>
      </c>
      <c r="J39" s="3">
        <f>I39+H39+F39</f>
        <v>7734000</v>
      </c>
      <c r="K39" s="3">
        <f>J39/E39</f>
        <v>10043.418109443804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>
        <f>71.54*10.764</f>
        <v>770.05655999999999</v>
      </c>
      <c r="F40" s="3">
        <v>8500000</v>
      </c>
      <c r="G40" s="3">
        <f>F40/E40</f>
        <v>11038.150236652747</v>
      </c>
      <c r="H40" s="3">
        <v>595000</v>
      </c>
      <c r="I40" s="3">
        <v>30000</v>
      </c>
      <c r="J40" s="3">
        <f>I40+H40+F40</f>
        <v>9125000</v>
      </c>
      <c r="K40" s="3">
        <f>J40/E40</f>
        <v>11849.778930524273</v>
      </c>
      <c r="L40" s="3" t="e">
        <f>J40/D40</f>
        <v>#DIV/0!</v>
      </c>
      <c r="M40" s="3"/>
    </row>
    <row r="41" spans="4:13" x14ac:dyDescent="0.25">
      <c r="D41" s="3"/>
      <c r="E41" s="3">
        <f>85.26*10.764</f>
        <v>917.73864000000003</v>
      </c>
      <c r="F41" s="3">
        <v>10500000</v>
      </c>
      <c r="G41" s="3">
        <f>F41/E41</f>
        <v>11441.165863954469</v>
      </c>
      <c r="H41" s="3">
        <v>735000</v>
      </c>
      <c r="I41" s="3">
        <v>30000</v>
      </c>
      <c r="J41" s="3">
        <f>I41+H41+F41</f>
        <v>11265000</v>
      </c>
      <c r="K41" s="3">
        <f>J41/E41</f>
        <v>12274.736519756867</v>
      </c>
      <c r="L41" s="3"/>
      <c r="M41" s="3"/>
    </row>
    <row r="42" spans="4:13" x14ac:dyDescent="0.25">
      <c r="E42">
        <f>81.05*10.764</f>
        <v>872.42219999999986</v>
      </c>
      <c r="F42" s="17">
        <v>12200000</v>
      </c>
      <c r="G42" s="17">
        <f>F42/E42</f>
        <v>13984.054967881379</v>
      </c>
      <c r="H42" s="17">
        <v>854000</v>
      </c>
      <c r="I42" s="3">
        <v>30000</v>
      </c>
      <c r="J42" s="3">
        <f>I42+H42+F42</f>
        <v>13084000</v>
      </c>
      <c r="K42" s="3">
        <f>J42/E42</f>
        <v>14997.325836045899</v>
      </c>
    </row>
    <row r="43" spans="4:13" x14ac:dyDescent="0.25">
      <c r="E43">
        <f>77.99*10.764</f>
        <v>839.48435999999992</v>
      </c>
      <c r="F43" s="17">
        <v>9900000</v>
      </c>
      <c r="G43" s="17">
        <f>F43/E43</f>
        <v>11792.953474439953</v>
      </c>
      <c r="H43" s="17">
        <v>693000</v>
      </c>
      <c r="I43" s="3">
        <v>30000</v>
      </c>
      <c r="J43" s="3">
        <f>I43+H43+F43</f>
        <v>10623000</v>
      </c>
      <c r="K43" s="3">
        <f>J43/E43</f>
        <v>12654.196440300568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Z26" sqref="Z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8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2023-08-19T07:45:00Z</dcterms:modified>
</cp:coreProperties>
</file>