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hinmay Padmakar Bhior\"/>
    </mc:Choice>
  </mc:AlternateContent>
  <xr:revisionPtr revIDLastSave="0" documentId="13_ncr:1_{030B3FD3-67E2-403B-8A7B-B010EF28990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E21" i="4" l="1"/>
  <c r="I26" i="4" s="1"/>
  <c r="P18" i="4" l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P19" i="4"/>
  <c r="Q19" i="4" s="1"/>
  <c r="B19" i="4" s="1"/>
  <c r="C19" i="4" s="1"/>
  <c r="D19" i="4" s="1"/>
  <c r="J19" i="4"/>
  <c r="I19" i="4"/>
  <c r="E19" i="4"/>
  <c r="A19" i="4"/>
  <c r="R28" i="4"/>
  <c r="H18" i="4" l="1"/>
  <c r="H16" i="4"/>
  <c r="H17" i="4"/>
  <c r="F16" i="4"/>
  <c r="G17" i="4"/>
  <c r="F17" i="4"/>
  <c r="F18" i="4"/>
  <c r="G16" i="4"/>
  <c r="G18" i="4"/>
  <c r="H19" i="4"/>
  <c r="F19" i="4"/>
  <c r="G19" i="4"/>
  <c r="C23" i="4"/>
  <c r="U11" i="4"/>
  <c r="P28" i="4"/>
  <c r="Q28" i="4" l="1"/>
  <c r="Q32" i="4"/>
  <c r="Q31" i="4"/>
  <c r="Q30" i="4"/>
  <c r="Q29" i="4"/>
  <c r="Q27" i="4"/>
  <c r="Q26" i="4"/>
  <c r="Q25" i="4"/>
  <c r="Q24" i="4"/>
  <c r="Q12" i="4"/>
  <c r="Q10" i="4"/>
  <c r="P6" i="4"/>
  <c r="E24" i="4"/>
  <c r="H24" i="4"/>
  <c r="H26" i="4" s="1"/>
  <c r="J22" i="4"/>
  <c r="I22" i="4"/>
  <c r="P10" i="4" l="1"/>
  <c r="P9" i="4"/>
  <c r="P8" i="4"/>
  <c r="P7" i="4"/>
  <c r="P5" i="4"/>
  <c r="P4" i="4"/>
  <c r="P3" i="4"/>
  <c r="P2" i="4"/>
  <c r="Q13" i="4" l="1"/>
  <c r="P12" i="4"/>
  <c r="P11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<sst xmlns="http://schemas.openxmlformats.org/spreadsheetml/2006/main" count="39" uniqueCount="33">
  <si>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</si>
  <si>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</si>
  <si>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</si>
  <si>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</si>
  <si>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</si>
  <si>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</si>
  <si>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</si>
  <si>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</si>
  <si>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</si>
  <si>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</si>
  <si>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</si>
  <si>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</si>
  <si>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</si>
  <si>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</si>
  <si>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Office No. 306-a, 3rd floor, Dev corpora, opp. Cadbury junction, khopat , thane west</t>
  </si>
  <si>
    <t>bua</t>
  </si>
  <si>
    <t>agreement  - 11.07.23 - 1.85 crs</t>
  </si>
  <si>
    <t>rate on ca</t>
  </si>
  <si>
    <t>fmv</t>
  </si>
  <si>
    <t>30.01.23</t>
  </si>
  <si>
    <t>18.07.23</t>
  </si>
  <si>
    <t>20.02.23</t>
  </si>
  <si>
    <t>29.03.23</t>
  </si>
  <si>
    <t>20.06.23</t>
  </si>
  <si>
    <t>23.07.21</t>
  </si>
  <si>
    <t>07.03.22</t>
  </si>
  <si>
    <t>26000 to 30000 on ca</t>
  </si>
  <si>
    <t>mca</t>
  </si>
  <si>
    <t>oc - 2016 - title report - pg no. 9</t>
  </si>
  <si>
    <t>cadbury jn</t>
  </si>
  <si>
    <t>thane wes</t>
  </si>
  <si>
    <t>car park</t>
  </si>
  <si>
    <t>car parking - pg no.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</si>
</sst>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57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37FD6-CE4B-4372-B445-C0BD1155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BDB6B-958A-4CD5-A52E-2476D7FA0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B82CC-5D82-4911-B102-44F18AAC7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4DB4B-5E96-4C32-B1D2-61E9C42F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58A506-CAC5-4855-ADFD-D297B50E1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2DE114-2C80-43B0-BDA9-5BBB0D84C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544E0D-E5C1-4700-8AB2-D49B2B83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D54363-B398-4CCF-9265-A1AE577A8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66722-C1B6-4188-BCEF-3E47CFBB9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553D36-AFE0-4DC1-A6FB-184BB866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2AE6F4-4185-4B43-863E-4CD0DCF7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30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FB8D73-8DA0-4B8E-9D9E-0BCBA2A8A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6BFD48-4C60-4816-9A17-EFA168934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ADA5B5-28D2-4117-805B-48972B7FD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7F355-637F-4BF3-8D64-C1635B810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CDF0C4-B014-405B-BE79-3EF5E30F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1A257-5933-4840-BDB3-C3180AACA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zoomScaleNormal="100" workbookViewId="0">
      <selection activeCell="T31" sqref="T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5.28515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8" si="0">N2</f>
        <v>0</v>
      </c>
      <c r="B2" s="4">
        <f t="shared" ref="B2:B18" si="1">Q2</f>
        <v>2610</v>
      </c>
      <c r="C2" s="4">
        <f>B2*1.2</f>
        <v>3132</v>
      </c>
      <c r="D2" s="4">
        <f t="shared" ref="D2:D13" si="2">C2*1.2</f>
        <v>3758.3999999999996</v>
      </c>
      <c r="E2" s="5">
        <f t="shared" ref="E2:E13" si="3">R2</f>
        <v>50000000</v>
      </c>
      <c r="F2" s="10">
        <f t="shared" ref="F2:F13" si="4">ROUND((E2/B2),0)</f>
        <v>19157</v>
      </c>
      <c r="G2" s="10">
        <f t="shared" ref="G2:G13" si="5">ROUND((E2/C2),0)</f>
        <v>15964</v>
      </c>
      <c r="H2" s="10">
        <f t="shared" ref="H2:H13" si="6">ROUND((E2/D2),0)</f>
        <v>13304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0" si="8">O2/1.2</f>
        <v>0</v>
      </c>
      <c r="Q2">
        <v>2610</v>
      </c>
      <c r="R2" s="2">
        <v>50000000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2650</v>
      </c>
      <c r="C3" s="4">
        <f t="shared" ref="C3:C18" si="9">B3*1.2</f>
        <v>3180</v>
      </c>
      <c r="D3" s="4">
        <f t="shared" si="2"/>
        <v>3816</v>
      </c>
      <c r="E3" s="5">
        <f t="shared" si="3"/>
        <v>60000000</v>
      </c>
      <c r="F3" s="10">
        <f t="shared" si="4"/>
        <v>22642</v>
      </c>
      <c r="G3" s="10">
        <f t="shared" si="5"/>
        <v>18868</v>
      </c>
      <c r="H3" s="10">
        <f t="shared" si="6"/>
        <v>15723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2650</v>
      </c>
      <c r="R3" s="2">
        <v>60000000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700</v>
      </c>
      <c r="C4" s="4">
        <f t="shared" si="9"/>
        <v>840</v>
      </c>
      <c r="D4" s="4">
        <f t="shared" si="2"/>
        <v>1008</v>
      </c>
      <c r="E4" s="5">
        <f t="shared" si="3"/>
        <v>9100000</v>
      </c>
      <c r="F4" s="10">
        <f t="shared" si="4"/>
        <v>13000</v>
      </c>
      <c r="G4" s="10">
        <f t="shared" si="5"/>
        <v>10833</v>
      </c>
      <c r="H4" s="10">
        <f t="shared" si="6"/>
        <v>9028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700</v>
      </c>
      <c r="R4" s="2">
        <v>9100000</v>
      </c>
      <c r="S4" s="8"/>
      <c r="T4" s="8"/>
    </row>
    <row r="5" spans="1:21" x14ac:dyDescent="0.2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2"/>
        <v>720</v>
      </c>
      <c r="E5" s="5">
        <f t="shared" si="3"/>
        <v>6500000</v>
      </c>
      <c r="F5" s="10">
        <f t="shared" si="4"/>
        <v>13000</v>
      </c>
      <c r="G5" s="10">
        <f t="shared" si="5"/>
        <v>10833</v>
      </c>
      <c r="H5" s="10">
        <f t="shared" si="6"/>
        <v>9028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500</v>
      </c>
      <c r="R5" s="2">
        <v>6500000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2045</v>
      </c>
      <c r="C6" s="4">
        <f t="shared" si="9"/>
        <v>2454</v>
      </c>
      <c r="D6" s="4">
        <f t="shared" si="2"/>
        <v>2944.7999999999997</v>
      </c>
      <c r="E6" s="5">
        <f t="shared" si="3"/>
        <v>37800000</v>
      </c>
      <c r="F6" s="10">
        <f t="shared" si="4"/>
        <v>18484</v>
      </c>
      <c r="G6" s="10">
        <f t="shared" si="5"/>
        <v>15403</v>
      </c>
      <c r="H6" s="10">
        <f t="shared" si="6"/>
        <v>12836</v>
      </c>
      <c r="I6" s="4" t="e">
        <f>#REF!</f>
        <v>#REF!</v>
      </c>
      <c r="J6" s="4" t="str">
        <f t="shared" si="7"/>
        <v>30.01.23</v>
      </c>
      <c r="O6">
        <v>0</v>
      </c>
      <c r="P6">
        <f t="shared" si="8"/>
        <v>0</v>
      </c>
      <c r="Q6">
        <v>2045</v>
      </c>
      <c r="R6" s="2">
        <v>37800000</v>
      </c>
      <c r="S6" s="8" t="s">
        <v>19</v>
      </c>
      <c r="T6" s="8"/>
    </row>
    <row r="7" spans="1:21" x14ac:dyDescent="0.25">
      <c r="A7" s="4">
        <f t="shared" si="0"/>
        <v>0</v>
      </c>
      <c r="B7" s="4">
        <f t="shared" si="1"/>
        <v>2000</v>
      </c>
      <c r="C7" s="4">
        <f t="shared" si="9"/>
        <v>2400</v>
      </c>
      <c r="D7" s="4">
        <f t="shared" si="2"/>
        <v>2880</v>
      </c>
      <c r="E7" s="5">
        <f t="shared" si="3"/>
        <v>42100000</v>
      </c>
      <c r="F7" s="10">
        <f t="shared" si="4"/>
        <v>21050</v>
      </c>
      <c r="G7" s="10">
        <f t="shared" si="5"/>
        <v>17542</v>
      </c>
      <c r="H7" s="10">
        <f t="shared" si="6"/>
        <v>14618</v>
      </c>
      <c r="I7" s="4" t="e">
        <f>#REF!</f>
        <v>#REF!</v>
      </c>
      <c r="J7" s="4" t="str">
        <f t="shared" si="7"/>
        <v>18.07.23</v>
      </c>
      <c r="O7">
        <v>0</v>
      </c>
      <c r="P7">
        <f t="shared" si="8"/>
        <v>0</v>
      </c>
      <c r="Q7">
        <v>2000</v>
      </c>
      <c r="R7" s="2">
        <v>42100000</v>
      </c>
      <c r="S7" s="8" t="s">
        <v>20</v>
      </c>
      <c r="T7" s="8"/>
    </row>
    <row r="8" spans="1:21" x14ac:dyDescent="0.25">
      <c r="A8" s="4">
        <f t="shared" si="0"/>
        <v>0</v>
      </c>
      <c r="B8" s="4">
        <f t="shared" si="1"/>
        <v>551</v>
      </c>
      <c r="C8" s="4">
        <f t="shared" si="9"/>
        <v>661.19999999999993</v>
      </c>
      <c r="D8" s="4">
        <f t="shared" si="2"/>
        <v>793.43999999999994</v>
      </c>
      <c r="E8" s="5">
        <f t="shared" si="3"/>
        <v>10000000</v>
      </c>
      <c r="F8" s="10">
        <f t="shared" si="4"/>
        <v>18149</v>
      </c>
      <c r="G8" s="10">
        <f t="shared" si="5"/>
        <v>15124</v>
      </c>
      <c r="H8" s="10">
        <f t="shared" si="6"/>
        <v>12603</v>
      </c>
      <c r="I8" s="4" t="e">
        <f>#REF!</f>
        <v>#REF!</v>
      </c>
      <c r="J8" s="4" t="str">
        <f t="shared" si="7"/>
        <v>20.02.23</v>
      </c>
      <c r="O8">
        <v>0</v>
      </c>
      <c r="P8">
        <f t="shared" si="8"/>
        <v>0</v>
      </c>
      <c r="Q8">
        <v>551</v>
      </c>
      <c r="R8" s="2">
        <v>10000000</v>
      </c>
      <c r="S8" s="8" t="s">
        <v>21</v>
      </c>
      <c r="T8" s="8"/>
    </row>
    <row r="9" spans="1:21" x14ac:dyDescent="0.25">
      <c r="A9" s="4">
        <f t="shared" si="0"/>
        <v>0</v>
      </c>
      <c r="B9" s="4">
        <f t="shared" si="1"/>
        <v>1240</v>
      </c>
      <c r="C9" s="4">
        <f t="shared" si="9"/>
        <v>1488</v>
      </c>
      <c r="D9" s="4">
        <f t="shared" si="2"/>
        <v>1785.6</v>
      </c>
      <c r="E9" s="5">
        <f t="shared" si="3"/>
        <v>18000000</v>
      </c>
      <c r="F9" s="10">
        <f t="shared" si="4"/>
        <v>14516</v>
      </c>
      <c r="G9" s="10">
        <f t="shared" si="5"/>
        <v>12097</v>
      </c>
      <c r="H9" s="10">
        <f t="shared" si="6"/>
        <v>10081</v>
      </c>
      <c r="I9" s="4" t="e">
        <f>#REF!</f>
        <v>#REF!</v>
      </c>
      <c r="J9" s="4" t="str">
        <f t="shared" si="7"/>
        <v>29.03.23</v>
      </c>
      <c r="O9">
        <v>0</v>
      </c>
      <c r="P9">
        <f t="shared" si="8"/>
        <v>0</v>
      </c>
      <c r="Q9">
        <v>1240</v>
      </c>
      <c r="R9" s="2">
        <v>18000000</v>
      </c>
      <c r="S9" s="8" t="s">
        <v>22</v>
      </c>
      <c r="T9" s="8"/>
    </row>
    <row r="10" spans="1:21" x14ac:dyDescent="0.25">
      <c r="A10" s="4">
        <f t="shared" si="0"/>
        <v>0</v>
      </c>
      <c r="B10" s="4">
        <f t="shared" si="1"/>
        <v>2119.9697999999999</v>
      </c>
      <c r="C10" s="4">
        <f t="shared" si="9"/>
        <v>2543.9637599999996</v>
      </c>
      <c r="D10" s="4">
        <f t="shared" si="2"/>
        <v>3052.7565119999995</v>
      </c>
      <c r="E10" s="5">
        <f t="shared" si="3"/>
        <v>30000000</v>
      </c>
      <c r="F10" s="10">
        <f t="shared" si="4"/>
        <v>14151</v>
      </c>
      <c r="G10" s="10">
        <f t="shared" si="5"/>
        <v>11793</v>
      </c>
      <c r="H10" s="10">
        <f t="shared" si="6"/>
        <v>9827</v>
      </c>
      <c r="I10" s="4" t="e">
        <f>#REF!</f>
        <v>#REF!</v>
      </c>
      <c r="J10" s="4" t="str">
        <f t="shared" si="7"/>
        <v>20.06.23</v>
      </c>
      <c r="O10">
        <v>0</v>
      </c>
      <c r="P10">
        <f t="shared" si="8"/>
        <v>0</v>
      </c>
      <c r="Q10">
        <f>196.95*10.764</f>
        <v>2119.9697999999999</v>
      </c>
      <c r="R10" s="2">
        <v>30000000</v>
      </c>
      <c r="S10" s="8" t="s">
        <v>23</v>
      </c>
      <c r="T10" s="8"/>
    </row>
    <row r="11" spans="1:21" x14ac:dyDescent="0.25">
      <c r="A11" s="4">
        <f t="shared" si="0"/>
        <v>0</v>
      </c>
      <c r="B11" s="4">
        <f t="shared" si="1"/>
        <v>703</v>
      </c>
      <c r="C11" s="4">
        <f t="shared" si="9"/>
        <v>843.6</v>
      </c>
      <c r="D11" s="4">
        <f t="shared" si="2"/>
        <v>1012.3199999999999</v>
      </c>
      <c r="E11" s="5">
        <f t="shared" si="3"/>
        <v>17000000</v>
      </c>
      <c r="F11" s="15">
        <f t="shared" si="4"/>
        <v>24182</v>
      </c>
      <c r="G11" s="10">
        <f t="shared" si="5"/>
        <v>20152</v>
      </c>
      <c r="H11" s="10">
        <f t="shared" si="6"/>
        <v>16793</v>
      </c>
      <c r="I11" s="4" t="e">
        <f>#REF!</f>
        <v>#REF!</v>
      </c>
      <c r="J11" s="4" t="str">
        <f t="shared" si="7"/>
        <v>23.07.21</v>
      </c>
      <c r="O11">
        <v>0</v>
      </c>
      <c r="P11">
        <f t="shared" ref="P11:P12" si="10">O11/1.2</f>
        <v>0</v>
      </c>
      <c r="Q11">
        <v>703</v>
      </c>
      <c r="R11" s="2">
        <v>17000000</v>
      </c>
      <c r="S11" s="8" t="s">
        <v>24</v>
      </c>
      <c r="T11" s="8"/>
      <c r="U11">
        <f>25100*1.2</f>
        <v>30120</v>
      </c>
    </row>
    <row r="12" spans="1:21" x14ac:dyDescent="0.25">
      <c r="A12" s="4">
        <f t="shared" si="0"/>
        <v>0</v>
      </c>
      <c r="B12" s="4">
        <f t="shared" si="1"/>
        <v>1817.5013999999999</v>
      </c>
      <c r="C12" s="4">
        <f t="shared" si="9"/>
        <v>2181.0016799999999</v>
      </c>
      <c r="D12" s="4">
        <f t="shared" si="2"/>
        <v>2617.2020159999997</v>
      </c>
      <c r="E12" s="5">
        <f t="shared" si="3"/>
        <v>25200000</v>
      </c>
      <c r="F12" s="10">
        <f t="shared" si="4"/>
        <v>13865</v>
      </c>
      <c r="G12" s="10">
        <f t="shared" si="5"/>
        <v>11554</v>
      </c>
      <c r="H12" s="10">
        <f t="shared" si="6"/>
        <v>9629</v>
      </c>
      <c r="I12" s="4" t="e">
        <f>#REF!</f>
        <v>#REF!</v>
      </c>
      <c r="J12" s="4" t="str">
        <f t="shared" si="7"/>
        <v>07.03.22</v>
      </c>
      <c r="O12">
        <v>0</v>
      </c>
      <c r="P12">
        <f t="shared" si="10"/>
        <v>0</v>
      </c>
      <c r="Q12">
        <f>168.85*10.764</f>
        <v>1817.5013999999999</v>
      </c>
      <c r="R12" s="2">
        <v>25200000</v>
      </c>
      <c r="S12" s="8" t="s">
        <v>25</v>
      </c>
      <c r="T12" s="8"/>
    </row>
    <row r="13" spans="1:21" x14ac:dyDescent="0.25">
      <c r="A13" s="4">
        <f t="shared" si="0"/>
        <v>0</v>
      </c>
      <c r="B13" s="4">
        <f t="shared" si="1"/>
        <v>333.33333333333337</v>
      </c>
      <c r="C13" s="4">
        <f t="shared" si="9"/>
        <v>400.00000000000006</v>
      </c>
      <c r="D13" s="4">
        <f t="shared" si="2"/>
        <v>480.00000000000006</v>
      </c>
      <c r="E13" s="5">
        <f t="shared" si="3"/>
        <v>8500000</v>
      </c>
      <c r="F13" s="10">
        <f t="shared" si="4"/>
        <v>25500</v>
      </c>
      <c r="G13" s="10">
        <f t="shared" si="5"/>
        <v>21250</v>
      </c>
      <c r="H13" s="10">
        <f t="shared" si="6"/>
        <v>17708</v>
      </c>
      <c r="I13" s="4" t="e">
        <f>#REF!</f>
        <v>#REF!</v>
      </c>
      <c r="J13" s="4">
        <f t="shared" si="7"/>
        <v>0</v>
      </c>
      <c r="O13">
        <v>0</v>
      </c>
      <c r="P13">
        <v>400</v>
      </c>
      <c r="Q13">
        <f t="shared" ref="Q13" si="11">P13/1.2</f>
        <v>333.33333333333337</v>
      </c>
      <c r="R13" s="2">
        <v>8500000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2660</v>
      </c>
      <c r="C14" s="4">
        <f t="shared" si="9"/>
        <v>3192</v>
      </c>
      <c r="D14" s="4">
        <f t="shared" ref="D14:D18" si="12">C14*1.2</f>
        <v>3830.3999999999996</v>
      </c>
      <c r="E14" s="5">
        <f t="shared" ref="E14:E18" si="13">R14</f>
        <v>49000000</v>
      </c>
      <c r="F14" s="10">
        <f t="shared" ref="F14:F18" si="14">ROUND((E14/B14),0)</f>
        <v>18421</v>
      </c>
      <c r="G14" s="10">
        <f t="shared" ref="G14:G18" si="15">ROUND((E14/C14),0)</f>
        <v>15351</v>
      </c>
      <c r="H14" s="10">
        <f t="shared" ref="H14:H18" si="16">ROUND((E14/D14),0)</f>
        <v>12792</v>
      </c>
      <c r="I14" s="4" t="e">
        <f>#REF!</f>
        <v>#REF!</v>
      </c>
      <c r="J14" s="4" t="str">
        <f t="shared" ref="J14:J18" si="17">S14</f>
        <v>cadbury jn</v>
      </c>
      <c r="O14">
        <v>0</v>
      </c>
      <c r="P14">
        <f t="shared" ref="P14:P18" si="18">O14/1.2</f>
        <v>0</v>
      </c>
      <c r="Q14">
        <v>2660</v>
      </c>
      <c r="R14" s="2">
        <v>49000000</v>
      </c>
      <c r="S14" s="8" t="s">
        <v>29</v>
      </c>
      <c r="T14" s="8"/>
    </row>
    <row r="15" spans="1:21" x14ac:dyDescent="0.25">
      <c r="A15" s="4">
        <f t="shared" si="0"/>
        <v>0</v>
      </c>
      <c r="B15" s="4">
        <f t="shared" si="1"/>
        <v>2550</v>
      </c>
      <c r="C15" s="4">
        <f t="shared" si="9"/>
        <v>3060</v>
      </c>
      <c r="D15" s="4">
        <f t="shared" si="12"/>
        <v>3672</v>
      </c>
      <c r="E15" s="5">
        <f t="shared" si="13"/>
        <v>50400000</v>
      </c>
      <c r="F15" s="10">
        <f t="shared" si="14"/>
        <v>19765</v>
      </c>
      <c r="G15" s="10">
        <f t="shared" si="15"/>
        <v>16471</v>
      </c>
      <c r="H15" s="10">
        <f t="shared" si="16"/>
        <v>13725</v>
      </c>
      <c r="I15" s="4" t="e">
        <f>#REF!</f>
        <v>#REF!</v>
      </c>
      <c r="J15" s="4" t="str">
        <f t="shared" si="17"/>
        <v>cadbury jn</v>
      </c>
      <c r="O15">
        <v>0</v>
      </c>
      <c r="P15">
        <f t="shared" si="18"/>
        <v>0</v>
      </c>
      <c r="Q15">
        <v>2550</v>
      </c>
      <c r="R15" s="2">
        <v>50400000</v>
      </c>
      <c r="S15" s="8" t="s">
        <v>29</v>
      </c>
      <c r="T15" s="8"/>
    </row>
    <row r="16" spans="1:21" x14ac:dyDescent="0.25">
      <c r="A16" s="4">
        <f t="shared" si="0"/>
        <v>0</v>
      </c>
      <c r="B16" s="4">
        <f t="shared" si="1"/>
        <v>1500</v>
      </c>
      <c r="C16" s="4">
        <f t="shared" si="9"/>
        <v>1800</v>
      </c>
      <c r="D16" s="4">
        <f t="shared" si="12"/>
        <v>2160</v>
      </c>
      <c r="E16" s="5">
        <f t="shared" si="13"/>
        <v>45000000</v>
      </c>
      <c r="F16" s="15">
        <f t="shared" si="14"/>
        <v>30000</v>
      </c>
      <c r="G16" s="10">
        <f t="shared" si="15"/>
        <v>25000</v>
      </c>
      <c r="H16" s="10">
        <f t="shared" si="16"/>
        <v>20833</v>
      </c>
      <c r="I16" s="4" t="e">
        <f>#REF!</f>
        <v>#REF!</v>
      </c>
      <c r="J16" s="4" t="str">
        <f t="shared" si="17"/>
        <v>cadbury jn</v>
      </c>
      <c r="O16">
        <v>0</v>
      </c>
      <c r="P16">
        <f t="shared" si="18"/>
        <v>0</v>
      </c>
      <c r="Q16">
        <v>1500</v>
      </c>
      <c r="R16" s="2">
        <v>45000000</v>
      </c>
      <c r="S16" s="8" t="s">
        <v>29</v>
      </c>
      <c r="T16" s="8"/>
    </row>
    <row r="17" spans="1:24" x14ac:dyDescent="0.25">
      <c r="A17" s="4">
        <f t="shared" si="0"/>
        <v>0</v>
      </c>
      <c r="B17" s="4">
        <f t="shared" si="1"/>
        <v>1570</v>
      </c>
      <c r="C17" s="4">
        <f t="shared" si="9"/>
        <v>1884</v>
      </c>
      <c r="D17" s="4">
        <f t="shared" si="12"/>
        <v>2260.7999999999997</v>
      </c>
      <c r="E17" s="5">
        <f t="shared" si="13"/>
        <v>45000000</v>
      </c>
      <c r="F17" s="15">
        <f t="shared" si="14"/>
        <v>28662</v>
      </c>
      <c r="G17" s="10">
        <f t="shared" si="15"/>
        <v>23885</v>
      </c>
      <c r="H17" s="10">
        <f t="shared" si="16"/>
        <v>19904</v>
      </c>
      <c r="I17" s="4" t="e">
        <f>#REF!</f>
        <v>#REF!</v>
      </c>
      <c r="J17" s="4" t="str">
        <f t="shared" si="17"/>
        <v>cadbury jn</v>
      </c>
      <c r="O17">
        <v>0</v>
      </c>
      <c r="P17">
        <f t="shared" si="18"/>
        <v>0</v>
      </c>
      <c r="Q17">
        <v>1570</v>
      </c>
      <c r="R17" s="2">
        <v>45000000</v>
      </c>
      <c r="S17" s="8" t="s">
        <v>29</v>
      </c>
      <c r="T17" s="8"/>
    </row>
    <row r="18" spans="1:24" x14ac:dyDescent="0.25">
      <c r="A18" s="4">
        <f t="shared" si="0"/>
        <v>0</v>
      </c>
      <c r="B18" s="4">
        <f t="shared" si="1"/>
        <v>1130</v>
      </c>
      <c r="C18" s="4">
        <f t="shared" si="9"/>
        <v>1356</v>
      </c>
      <c r="D18" s="4">
        <f t="shared" si="12"/>
        <v>1627.2</v>
      </c>
      <c r="E18" s="5">
        <f t="shared" si="13"/>
        <v>38000000</v>
      </c>
      <c r="F18" s="10">
        <f t="shared" si="14"/>
        <v>33628</v>
      </c>
      <c r="G18" s="10">
        <f t="shared" si="15"/>
        <v>28024</v>
      </c>
      <c r="H18" s="10">
        <f t="shared" si="16"/>
        <v>23353</v>
      </c>
      <c r="I18" s="4" t="e">
        <f>#REF!</f>
        <v>#REF!</v>
      </c>
      <c r="J18" s="4" t="str">
        <f t="shared" si="17"/>
        <v>thane wes</v>
      </c>
      <c r="O18">
        <v>0</v>
      </c>
      <c r="P18">
        <f t="shared" si="18"/>
        <v>0</v>
      </c>
      <c r="Q18">
        <v>1130</v>
      </c>
      <c r="R18" s="2">
        <v>38000000</v>
      </c>
      <c r="S18" s="8" t="s">
        <v>30</v>
      </c>
      <c r="T18" s="8"/>
    </row>
    <row r="19" spans="1:24" x14ac:dyDescent="0.25">
      <c r="A19" s="4">
        <f t="shared" ref="A19" si="19">N19</f>
        <v>0</v>
      </c>
      <c r="B19" s="4">
        <f t="shared" ref="B19" si="20">Q19</f>
        <v>0</v>
      </c>
      <c r="C19" s="4">
        <f t="shared" ref="C19" si="21">B19*1.2</f>
        <v>0</v>
      </c>
      <c r="D19" s="4">
        <f t="shared" ref="D19" si="22">C19*1.2</f>
        <v>0</v>
      </c>
      <c r="E19" s="5">
        <f t="shared" ref="E19" si="23">R19</f>
        <v>0</v>
      </c>
      <c r="F19" s="10" t="e">
        <f t="shared" ref="F19" si="24">ROUND((E19/B19),0)</f>
        <v>#DIV/0!</v>
      </c>
      <c r="G19" s="10" t="e">
        <f t="shared" ref="G19" si="25">ROUND((E19/C19),0)</f>
        <v>#DIV/0!</v>
      </c>
      <c r="H19" s="10" t="e">
        <f t="shared" ref="H19" si="26">ROUND((E19/D19),0)</f>
        <v>#DIV/0!</v>
      </c>
      <c r="I19" s="4" t="e">
        <f>#REF!</f>
        <v>#REF!</v>
      </c>
      <c r="J19" s="4">
        <f t="shared" ref="J19" si="27">S19</f>
        <v>0</v>
      </c>
      <c r="O19">
        <v>0</v>
      </c>
      <c r="P19">
        <f t="shared" ref="P19" si="28">O19/1.2</f>
        <v>0</v>
      </c>
      <c r="Q19">
        <f t="shared" ref="Q19" si="29">P19/1.2</f>
        <v>0</v>
      </c>
      <c r="R19" s="2">
        <v>0</v>
      </c>
      <c r="S19" s="8"/>
      <c r="T19" s="8"/>
    </row>
    <row r="20" spans="1:24" x14ac:dyDescent="0.25">
      <c r="G20" t="s">
        <v>14</v>
      </c>
    </row>
    <row r="21" spans="1:24" x14ac:dyDescent="0.25">
      <c r="C21">
        <v>18500000</v>
      </c>
      <c r="E21" s="5">
        <f>H21*2000</f>
        <v>1224000</v>
      </c>
      <c r="G21" t="s">
        <v>13</v>
      </c>
      <c r="H21">
        <v>612</v>
      </c>
    </row>
    <row r="22" spans="1:24" x14ac:dyDescent="0.25">
      <c r="C22">
        <v>612</v>
      </c>
      <c r="G22" t="s">
        <v>15</v>
      </c>
      <c r="H22">
        <v>735</v>
      </c>
      <c r="I22">
        <f>68.25*10.764</f>
        <v>734.64299999999992</v>
      </c>
      <c r="J22">
        <f>I22/H21</f>
        <v>1.2003970588235293</v>
      </c>
    </row>
    <row r="23" spans="1:24" x14ac:dyDescent="0.25">
      <c r="C23">
        <f>C21/C22</f>
        <v>30228.758169934641</v>
      </c>
      <c r="E23">
        <v>26275</v>
      </c>
      <c r="G23" t="s">
        <v>17</v>
      </c>
      <c r="H23">
        <v>28000</v>
      </c>
      <c r="O23" t="s">
        <v>27</v>
      </c>
    </row>
    <row r="24" spans="1:24" x14ac:dyDescent="0.25">
      <c r="E24">
        <f>E23*1.05</f>
        <v>27588.75</v>
      </c>
      <c r="G24" t="s">
        <v>18</v>
      </c>
      <c r="H24">
        <f>H23*H21</f>
        <v>17136000</v>
      </c>
      <c r="O24">
        <v>4.07</v>
      </c>
      <c r="P24">
        <v>4.42</v>
      </c>
      <c r="Q24">
        <f>P24*O24</f>
        <v>17.9894</v>
      </c>
    </row>
    <row r="25" spans="1:24" x14ac:dyDescent="0.25">
      <c r="G25" t="s">
        <v>31</v>
      </c>
      <c r="H25">
        <v>400000</v>
      </c>
      <c r="O25">
        <v>16.22</v>
      </c>
      <c r="P25">
        <v>21.07</v>
      </c>
      <c r="Q25">
        <f t="shared" ref="Q25:Q32" si="30">P25*O25</f>
        <v>341.75540000000001</v>
      </c>
    </row>
    <row r="26" spans="1:24" x14ac:dyDescent="0.25">
      <c r="H26">
        <f>H25+H24</f>
        <v>17536000</v>
      </c>
      <c r="I26" s="2">
        <f>H26+E21</f>
        <v>18760000</v>
      </c>
      <c r="O26">
        <v>6.3</v>
      </c>
      <c r="P26">
        <v>10.27</v>
      </c>
      <c r="Q26">
        <f t="shared" si="30"/>
        <v>64.700999999999993</v>
      </c>
    </row>
    <row r="27" spans="1:24" x14ac:dyDescent="0.25">
      <c r="G27" t="s">
        <v>16</v>
      </c>
      <c r="O27">
        <v>13.49</v>
      </c>
      <c r="P27" s="11">
        <v>10.56</v>
      </c>
      <c r="Q27">
        <f t="shared" si="30"/>
        <v>142.45440000000002</v>
      </c>
      <c r="R27" s="13"/>
      <c r="T27" s="11"/>
      <c r="U27" s="11"/>
      <c r="V27" s="11"/>
      <c r="W27" s="11"/>
      <c r="X27" s="11"/>
    </row>
    <row r="28" spans="1:24" x14ac:dyDescent="0.25">
      <c r="G28" t="s">
        <v>26</v>
      </c>
      <c r="P28" s="11">
        <f>H21-Q28</f>
        <v>45.099799999999959</v>
      </c>
      <c r="Q28">
        <f>SUM(Q24:Q27)</f>
        <v>566.90020000000004</v>
      </c>
      <c r="R28" s="14">
        <f>H21-Q28</f>
        <v>45.099799999999959</v>
      </c>
      <c r="T28" s="14"/>
      <c r="U28" s="14"/>
      <c r="V28" s="11"/>
      <c r="W28" s="11"/>
      <c r="X28" s="11"/>
    </row>
    <row r="29" spans="1:24" x14ac:dyDescent="0.25">
      <c r="G29" t="s">
        <v>28</v>
      </c>
      <c r="P29" s="11"/>
      <c r="Q29">
        <f t="shared" si="30"/>
        <v>0</v>
      </c>
      <c r="R29" s="11"/>
      <c r="T29" s="11"/>
      <c r="U29" s="11"/>
      <c r="V29" s="11"/>
      <c r="W29" s="11"/>
      <c r="X29" s="11"/>
    </row>
    <row r="30" spans="1:24" x14ac:dyDescent="0.25">
      <c r="G30" t="s">
        <v>32</v>
      </c>
      <c r="P30" s="11"/>
      <c r="Q30">
        <f t="shared" si="30"/>
        <v>0</v>
      </c>
      <c r="R30" s="11"/>
      <c r="T30" s="11"/>
      <c r="U30" s="11"/>
      <c r="V30" s="11"/>
      <c r="W30" s="11"/>
      <c r="X30" s="11"/>
    </row>
    <row r="31" spans="1:24" x14ac:dyDescent="0.25">
      <c r="P31" s="11"/>
      <c r="Q31">
        <f t="shared" si="30"/>
        <v>0</v>
      </c>
      <c r="R31" s="12"/>
      <c r="T31" s="12"/>
      <c r="U31" s="12"/>
      <c r="V31" s="11"/>
      <c r="W31" s="11"/>
      <c r="X31" s="11"/>
    </row>
    <row r="32" spans="1:24" x14ac:dyDescent="0.25">
      <c r="P32" s="11"/>
      <c r="Q32">
        <f t="shared" si="30"/>
        <v>0</v>
      </c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Q37" s="11"/>
      <c r="R37" s="11"/>
    </row>
    <row r="38" spans="16:24" x14ac:dyDescent="0.25">
      <c r="Q38" s="11"/>
      <c r="R38" s="11"/>
      <c r="T38" s="6"/>
    </row>
    <row r="39" spans="16:24" x14ac:dyDescent="0.25">
      <c r="P39" s="11"/>
      <c r="Q39" s="11"/>
      <c r="R39" s="11"/>
      <c r="S39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7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9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4F9CF-803E-41AB-8305-E4BDB33882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F7E88-A5EC-41ED-ABE6-39AF713444E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6FDF9-95D4-4195-8647-589B13CFC3A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51511-E042-4E06-9F7A-E4EE7DEE3B2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245C3-D079-47BB-B176-3F0CB08A575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C3" sqref="C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1" sqref="B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2023-08-23T07:48:04Z</dcterms:modified>
</cp:coreProperties>
</file>