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ME Chembur_D G Land Developers Pvt Ltd\"/>
    </mc:Choice>
  </mc:AlternateContent>
  <xr:revisionPtr revIDLastSave="0" documentId="13_ncr:1_{28980BF9-9129-42A8-BC99-F2C70C35471D}" xr6:coauthVersionLast="47" xr6:coauthVersionMax="47" xr10:uidLastSave="{00000000-0000-0000-0000-000000000000}"/>
  <bookViews>
    <workbookView xWindow="-120" yWindow="-120" windowWidth="29040" windowHeight="15720" tabRatio="932" activeTab="10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23" l="1"/>
  <c r="F20" i="23"/>
  <c r="F19" i="23"/>
  <c r="E21" i="23"/>
  <c r="E20" i="23"/>
  <c r="D21" i="23"/>
  <c r="D20" i="23"/>
  <c r="E19" i="23"/>
  <c r="D19" i="23"/>
  <c r="C4" i="25"/>
  <c r="G35" i="4" l="1"/>
  <c r="G31" i="4"/>
  <c r="G33" i="4" s="1"/>
  <c r="D44" i="4"/>
  <c r="D42" i="4"/>
  <c r="D38" i="4"/>
  <c r="D34" i="4"/>
  <c r="D13" i="25"/>
  <c r="C5" i="25"/>
  <c r="Q2" i="4"/>
  <c r="B2" i="4" s="1"/>
  <c r="C2" i="4" s="1"/>
  <c r="P3" i="4"/>
  <c r="B3" i="4" s="1"/>
  <c r="C3" i="4" s="1"/>
  <c r="D3" i="4" s="1"/>
  <c r="P4" i="4"/>
  <c r="B4" i="4" s="1"/>
  <c r="C4" i="4" s="1"/>
  <c r="D4" i="4" s="1"/>
  <c r="P5" i="4"/>
  <c r="P6" i="4"/>
  <c r="B6" i="4" s="1"/>
  <c r="C6" i="4" s="1"/>
  <c r="P7" i="4"/>
  <c r="B7" i="4" s="1"/>
  <c r="C7" i="4" s="1"/>
  <c r="D7" i="4" s="1"/>
  <c r="P8" i="4"/>
  <c r="B8" i="4" s="1"/>
  <c r="C8" i="4" s="1"/>
  <c r="D8" i="4" s="1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F14" i="4" l="1"/>
  <c r="H12" i="4"/>
  <c r="H4" i="4"/>
  <c r="G11" i="4"/>
  <c r="G15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<sst xmlns="http://schemas.openxmlformats.org/spreadsheetml/2006/main" count="140" uniqueCount="95">
  <si>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</si>
  <si>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</si>
  <si>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</si>
  <si>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</si>
  <si>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</si>
  <si>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</si>
  <si>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</si>
  <si>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</si>
  <si>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</si>
  <si>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</si>
  <si>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</si>
  <si>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</si>
  <si>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</si>
  <si>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</si>
  <si>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</si>
  <si>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</si>
  <si>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</si>
  <si>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</si>
  <si>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</si>
  <si>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</si>
  <si>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</si>
  <si>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</si>
  <si>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</si>
  <si>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</si>
  <si>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</si>
  <si>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</si>
  <si>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</si>
  <si>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</si>
  <si>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</si>
  <si>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</si>
  <si>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</si>
  <si>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</si>
  <si>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</si>
  <si>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</si>
  <si>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</si>
  <si>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</si>
  <si>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</si>
  <si>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</si>
  <si>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</si>
  <si>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</si>
  <si>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</si>
  <si>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</si>
  <si>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</si>
  <si>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</si>
  <si>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</si>
  <si>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</si>
  <si>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</si>
  <si>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</si>
  <si>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</si>
  <si>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</si>
  <si>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</si>
  <si>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</si>
  <si>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</si>
  <si>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</si>
  <si>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</si>
  <si>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</si>
  <si>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</si>
  <si>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</si>
  <si>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</si>
  <si>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</si>
  <si>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</si>
  <si>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</si>
  <si>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</si>
  <si>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</si>
  <si>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</si>
  <si>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</si>
  <si>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</si>
  <si>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</si>
  <si>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</si>
  <si>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</si>
  <si>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</si>
  <si>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</si>
  <si>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</si>
  <si>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</si>
  <si>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</si>
  <si>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</si>
  <si>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</si>
  <si>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</si>
  <si>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</si>
  <si>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</si>
  <si>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</si>
  <si>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</si>
  <si>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</si>
  <si>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OUR PREV VAL - 2019</t>
  </si>
  <si>
    <t>ACA</t>
  </si>
  <si>
    <t>RATE</t>
  </si>
  <si>
    <t>VALUE</t>
  </si>
  <si>
    <t>INTERIOR</t>
  </si>
  <si>
    <t>TFMV</t>
  </si>
  <si>
    <t>CAR PARK</t>
  </si>
  <si>
    <t>PER CAR</t>
  </si>
  <si>
    <t>TOT CAR</t>
  </si>
  <si>
    <t>OC - 2017</t>
  </si>
  <si>
    <t>Car Parking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</si>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</sst>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26</xdr:col>
      <xdr:colOff>164156</xdr:colOff>
      <xdr:row>48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24B8F-5236-7197-644E-4E1355942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5985181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0B205-1D1E-1606-5607-7BE96332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C2B70C-23CC-29F5-6C88-505290BD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240541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07E35A-1000-CF53-94B0-0C6EF618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309341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288172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3C7B70-9C1A-9D4C-EE73-643734CC3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56972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250067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FD775-C563-4362-F070-E90AFCAF0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18867" cy="8859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601860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F4195-86B4-17C4-2250-15D44D467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93860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2" sqref="L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v>164170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164170</v>
      </c>
      <c r="D5" s="62" t="s">
        <v>62</v>
      </c>
      <c r="E5" s="63">
        <f>C5/10.764</f>
        <v>15251.765143069491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63420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100750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92690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156110</v>
      </c>
      <c r="D9" s="62" t="s">
        <v>62</v>
      </c>
      <c r="E9" s="63">
        <f>C9/10.764</f>
        <v>14502.97287253809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2015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8</v>
      </c>
      <c r="D13" s="69">
        <f>D12-C13</f>
        <v>92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10" sqref="L10:L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5.285156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36900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34200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324</v>
      </c>
      <c r="D12" s="24"/>
      <c r="F12" s="19"/>
    </row>
    <row r="13" spans="1:6" x14ac:dyDescent="0.25">
      <c r="A13" s="16" t="s">
        <v>22</v>
      </c>
      <c r="B13" s="20"/>
      <c r="C13" s="21">
        <f>C6-C12</f>
        <v>2376</v>
      </c>
      <c r="D13" s="24"/>
      <c r="F13" s="19"/>
    </row>
    <row r="14" spans="1:6" x14ac:dyDescent="0.25">
      <c r="A14" s="16" t="s">
        <v>15</v>
      </c>
      <c r="B14" s="20"/>
      <c r="C14" s="21">
        <f>C5</f>
        <v>34200</v>
      </c>
      <c r="D14" s="24"/>
      <c r="F14" s="19"/>
    </row>
    <row r="15" spans="1:6" x14ac:dyDescent="0.25">
      <c r="B15" s="20"/>
      <c r="C15" s="21"/>
      <c r="D15" s="24" t="s">
        <v>93</v>
      </c>
      <c r="E15" t="s">
        <v>94</v>
      </c>
      <c r="F15" s="19"/>
    </row>
    <row r="16" spans="1:6" x14ac:dyDescent="0.25">
      <c r="A16" s="29" t="s">
        <v>23</v>
      </c>
      <c r="B16" s="30"/>
      <c r="C16" s="22">
        <f>C14+C13</f>
        <v>36576</v>
      </c>
      <c r="D16" s="24">
        <v>500000</v>
      </c>
      <c r="E16">
        <v>3000</v>
      </c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2482</v>
      </c>
      <c r="D18" s="26">
        <v>15</v>
      </c>
      <c r="E18">
        <v>2482</v>
      </c>
      <c r="F18" s="19"/>
    </row>
    <row r="19" spans="1:6" x14ac:dyDescent="0.25">
      <c r="A19" s="16" t="s">
        <v>73</v>
      </c>
      <c r="B19" s="6"/>
      <c r="C19" s="32">
        <f>C18*C16</f>
        <v>90781632</v>
      </c>
      <c r="D19" s="79">
        <f>D16*D18</f>
        <v>7500000</v>
      </c>
      <c r="E19" s="79">
        <f>E16*E18</f>
        <v>7446000</v>
      </c>
      <c r="F19" s="33">
        <f>C19+D19+E19</f>
        <v>105727632</v>
      </c>
    </row>
    <row r="20" spans="1:6" x14ac:dyDescent="0.25">
      <c r="A20" s="16" t="s">
        <v>24</v>
      </c>
      <c r="C20" s="34">
        <f>C19*90%</f>
        <v>81703468.799999997</v>
      </c>
      <c r="D20" s="79">
        <f>D19*0.9</f>
        <v>6750000</v>
      </c>
      <c r="E20" s="79">
        <f>E19*0.9</f>
        <v>6701400</v>
      </c>
      <c r="F20" s="33">
        <f>C20+D20+E20</f>
        <v>95154868.799999997</v>
      </c>
    </row>
    <row r="21" spans="1:6" x14ac:dyDescent="0.25">
      <c r="A21" s="16" t="s">
        <v>25</v>
      </c>
      <c r="C21" s="34">
        <f>C19*80%</f>
        <v>72625305.600000009</v>
      </c>
      <c r="D21" s="79">
        <f>D19*0.8</f>
        <v>6000000</v>
      </c>
      <c r="E21" s="79">
        <f>E19*0.8</f>
        <v>5956800</v>
      </c>
      <c r="F21" s="33">
        <f>C21+D21+E21</f>
        <v>84582105.600000009</v>
      </c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6701400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189128.40000000002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4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226.66666666666669</v>
      </c>
      <c r="C2" s="4">
        <f t="shared" ref="C2:C16" si="1">B2*1.2</f>
        <v>272</v>
      </c>
      <c r="D2" s="4">
        <f t="shared" ref="D2:D16" si="2">C2*1.2</f>
        <v>326.39999999999998</v>
      </c>
      <c r="E2" s="5">
        <f t="shared" ref="E2:E16" si="3">R2</f>
        <v>8600000</v>
      </c>
      <c r="F2" s="76">
        <f t="shared" ref="F2:F15" si="4">ROUND((E2/B2),0)</f>
        <v>37941</v>
      </c>
      <c r="G2" s="76">
        <f t="shared" ref="G2:G15" si="5">ROUND((E2/C2),0)</f>
        <v>31618</v>
      </c>
      <c r="H2" s="76">
        <f t="shared" ref="H2:H15" si="6">ROUND((E2/D2),0)</f>
        <v>26348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v>272</v>
      </c>
      <c r="Q2" s="7">
        <f t="shared" ref="Q2:Q10" si="9">P2/1.2</f>
        <v>226.66666666666669</v>
      </c>
      <c r="R2" s="77">
        <v>8600000</v>
      </c>
      <c r="S2" s="2"/>
    </row>
    <row r="3" spans="1:19" x14ac:dyDescent="0.25">
      <c r="A3" s="4">
        <v>2</v>
      </c>
      <c r="B3" s="4">
        <f t="shared" si="0"/>
        <v>335</v>
      </c>
      <c r="C3" s="4">
        <f t="shared" si="1"/>
        <v>402</v>
      </c>
      <c r="D3" s="4">
        <f t="shared" si="2"/>
        <v>482.4</v>
      </c>
      <c r="E3" s="5">
        <f t="shared" si="3"/>
        <v>12000000</v>
      </c>
      <c r="F3" s="76">
        <f t="shared" si="4"/>
        <v>35821</v>
      </c>
      <c r="G3" s="76">
        <f t="shared" si="5"/>
        <v>29851</v>
      </c>
      <c r="H3" s="76">
        <f t="shared" si="6"/>
        <v>24876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335</v>
      </c>
      <c r="R3" s="77">
        <v>12000000</v>
      </c>
      <c r="S3" s="2"/>
    </row>
    <row r="4" spans="1:19" x14ac:dyDescent="0.25">
      <c r="A4" s="4">
        <v>3</v>
      </c>
      <c r="B4" s="4">
        <f t="shared" si="0"/>
        <v>425</v>
      </c>
      <c r="C4" s="4">
        <f t="shared" si="1"/>
        <v>510</v>
      </c>
      <c r="D4" s="4">
        <f t="shared" si="2"/>
        <v>612</v>
      </c>
      <c r="E4" s="5">
        <f t="shared" si="3"/>
        <v>14500000</v>
      </c>
      <c r="F4" s="4">
        <f t="shared" si="4"/>
        <v>34118</v>
      </c>
      <c r="G4" s="4">
        <f t="shared" si="5"/>
        <v>28431</v>
      </c>
      <c r="H4" s="4">
        <f t="shared" si="6"/>
        <v>23693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425</v>
      </c>
      <c r="R4" s="2">
        <v>14500000</v>
      </c>
      <c r="S4" s="2"/>
    </row>
    <row r="5" spans="1:19" x14ac:dyDescent="0.25">
      <c r="A5" s="4">
        <v>4</v>
      </c>
      <c r="B5" s="4">
        <f t="shared" si="0"/>
        <v>350</v>
      </c>
      <c r="C5" s="4">
        <f t="shared" si="1"/>
        <v>420</v>
      </c>
      <c r="D5" s="4">
        <f t="shared" si="2"/>
        <v>504</v>
      </c>
      <c r="E5" s="5">
        <f t="shared" si="3"/>
        <v>15000000</v>
      </c>
      <c r="F5" s="4">
        <f t="shared" si="4"/>
        <v>42857</v>
      </c>
      <c r="G5" s="4">
        <f t="shared" si="5"/>
        <v>35714</v>
      </c>
      <c r="H5" s="4">
        <f t="shared" si="6"/>
        <v>29762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350</v>
      </c>
      <c r="R5" s="2">
        <v>15000000</v>
      </c>
      <c r="S5" s="2"/>
    </row>
    <row r="6" spans="1:19" x14ac:dyDescent="0.25">
      <c r="A6" s="4">
        <v>5</v>
      </c>
      <c r="B6" s="4">
        <f t="shared" si="0"/>
        <v>1953</v>
      </c>
      <c r="C6" s="4">
        <f t="shared" si="1"/>
        <v>2343.6</v>
      </c>
      <c r="D6" s="4">
        <f t="shared" si="2"/>
        <v>2812.3199999999997</v>
      </c>
      <c r="E6" s="5">
        <f t="shared" si="3"/>
        <v>67500000</v>
      </c>
      <c r="F6" s="4">
        <f t="shared" si="4"/>
        <v>34562</v>
      </c>
      <c r="G6" s="4">
        <f t="shared" si="5"/>
        <v>28802</v>
      </c>
      <c r="H6" s="4">
        <f t="shared" si="6"/>
        <v>24002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1953</v>
      </c>
      <c r="R6" s="2">
        <v>67500000</v>
      </c>
      <c r="S6" s="2"/>
    </row>
    <row r="7" spans="1:19" x14ac:dyDescent="0.25">
      <c r="A7" s="4">
        <v>6</v>
      </c>
      <c r="B7" s="4">
        <f t="shared" si="0"/>
        <v>6300</v>
      </c>
      <c r="C7" s="4">
        <f t="shared" si="1"/>
        <v>7560</v>
      </c>
      <c r="D7" s="4">
        <f t="shared" si="2"/>
        <v>9072</v>
      </c>
      <c r="E7" s="5">
        <f t="shared" si="3"/>
        <v>230000000</v>
      </c>
      <c r="F7" s="76">
        <f t="shared" si="4"/>
        <v>36508</v>
      </c>
      <c r="G7" s="76">
        <f t="shared" si="5"/>
        <v>30423</v>
      </c>
      <c r="H7" s="76">
        <f t="shared" si="6"/>
        <v>25353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6300</v>
      </c>
      <c r="R7" s="77">
        <v>230000000</v>
      </c>
      <c r="S7" s="2"/>
    </row>
    <row r="8" spans="1:19" x14ac:dyDescent="0.25">
      <c r="A8" s="4">
        <v>7</v>
      </c>
      <c r="B8" s="4">
        <f t="shared" si="0"/>
        <v>6300</v>
      </c>
      <c r="C8" s="4">
        <f t="shared" si="1"/>
        <v>7560</v>
      </c>
      <c r="D8" s="4">
        <f t="shared" si="2"/>
        <v>9072</v>
      </c>
      <c r="E8" s="5">
        <f t="shared" si="3"/>
        <v>230000000</v>
      </c>
      <c r="F8" s="76">
        <f t="shared" si="4"/>
        <v>36508</v>
      </c>
      <c r="G8" s="76">
        <f t="shared" si="5"/>
        <v>30423</v>
      </c>
      <c r="H8" s="76">
        <f t="shared" si="6"/>
        <v>25353</v>
      </c>
      <c r="I8" s="76">
        <f t="shared" si="7"/>
        <v>0</v>
      </c>
      <c r="J8" s="76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6300</v>
      </c>
      <c r="R8" s="77">
        <v>230000000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92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/>
      <c r="F28" s="56" t="s">
        <v>84</v>
      </c>
      <c r="G28" s="56">
        <v>2482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v>2978</v>
      </c>
      <c r="H29" s="10">
        <f>G29/G28</f>
        <v>1.1998388396454471</v>
      </c>
    </row>
    <row r="30" spans="1:19" s="10" customFormat="1" x14ac:dyDescent="0.25">
      <c r="F30" s="56" t="s">
        <v>72</v>
      </c>
      <c r="G30" s="56">
        <v>36500</v>
      </c>
    </row>
    <row r="31" spans="1:19" s="10" customFormat="1" x14ac:dyDescent="0.25">
      <c r="C31" s="74" t="s">
        <v>83</v>
      </c>
      <c r="D31" s="74"/>
      <c r="F31" s="74" t="s">
        <v>73</v>
      </c>
      <c r="G31" s="74">
        <f>G28*G30</f>
        <v>90593000</v>
      </c>
      <c r="H31" s="10" t="e">
        <f>G31/D29</f>
        <v>#DIV/0!</v>
      </c>
    </row>
    <row r="32" spans="1:19" s="10" customFormat="1" x14ac:dyDescent="0.25">
      <c r="C32" s="74" t="s">
        <v>84</v>
      </c>
      <c r="D32" s="74">
        <v>2482</v>
      </c>
      <c r="F32" s="74" t="s">
        <v>24</v>
      </c>
      <c r="G32" s="74">
        <f>G31*90%</f>
        <v>81533700</v>
      </c>
    </row>
    <row r="33" spans="3:7" s="10" customFormat="1" x14ac:dyDescent="0.25">
      <c r="C33" s="74" t="s">
        <v>85</v>
      </c>
      <c r="D33" s="74">
        <v>35000</v>
      </c>
      <c r="F33" s="74" t="s">
        <v>25</v>
      </c>
      <c r="G33" s="74">
        <f>G31*80%</f>
        <v>72474400</v>
      </c>
    </row>
    <row r="34" spans="3:7" s="10" customFormat="1" x14ac:dyDescent="0.25">
      <c r="C34" s="74" t="s">
        <v>86</v>
      </c>
      <c r="D34" s="74">
        <f>D32*D33</f>
        <v>86870000</v>
      </c>
    </row>
    <row r="35" spans="3:7" s="10" customFormat="1" x14ac:dyDescent="0.25">
      <c r="C35" s="74"/>
      <c r="D35" s="74"/>
      <c r="G35" s="10">
        <f>G31+D38+D42</f>
        <v>105539000</v>
      </c>
    </row>
    <row r="36" spans="3:7" s="10" customFormat="1" x14ac:dyDescent="0.25">
      <c r="C36" s="74" t="s">
        <v>87</v>
      </c>
      <c r="D36" s="74">
        <v>2482</v>
      </c>
    </row>
    <row r="37" spans="3:7" s="10" customFormat="1" x14ac:dyDescent="0.25">
      <c r="C37" s="74" t="s">
        <v>85</v>
      </c>
      <c r="D37" s="74">
        <v>3000</v>
      </c>
    </row>
    <row r="38" spans="3:7" s="10" customFormat="1" x14ac:dyDescent="0.25">
      <c r="C38" s="74" t="s">
        <v>86</v>
      </c>
      <c r="D38" s="74">
        <f>D36*D37</f>
        <v>7446000</v>
      </c>
    </row>
    <row r="39" spans="3:7" s="10" customFormat="1" x14ac:dyDescent="0.25">
      <c r="C39" s="74"/>
      <c r="D39" s="74"/>
    </row>
    <row r="40" spans="3:7" s="10" customFormat="1" x14ac:dyDescent="0.25">
      <c r="C40" s="74" t="s">
        <v>89</v>
      </c>
      <c r="D40" s="74">
        <v>15</v>
      </c>
    </row>
    <row r="41" spans="3:7" s="10" customFormat="1" x14ac:dyDescent="0.25">
      <c r="C41" s="74" t="s">
        <v>90</v>
      </c>
      <c r="D41" s="74">
        <v>500000</v>
      </c>
    </row>
    <row r="42" spans="3:7" s="10" customFormat="1" x14ac:dyDescent="0.25">
      <c r="C42" s="74" t="s">
        <v>91</v>
      </c>
      <c r="D42" s="74">
        <f>D41*D40</f>
        <v>7500000</v>
      </c>
    </row>
    <row r="43" spans="3:7" s="10" customFormat="1" x14ac:dyDescent="0.25">
      <c r="C43" s="74"/>
      <c r="D43" s="74"/>
    </row>
    <row r="44" spans="3:7" s="10" customFormat="1" x14ac:dyDescent="0.25">
      <c r="C44" s="74" t="s">
        <v>88</v>
      </c>
      <c r="D44" s="74">
        <f>D38+D34+D42</f>
        <v>101816000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2023-08-30T09:38:26Z</dcterms:modified>
</cp:coreProperties>
</file>