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SME Chembur_DGS Township\"/>
    </mc:Choice>
  </mc:AlternateContent>
  <xr:revisionPtr revIDLastSave="0" documentId="13_ncr:1_{32B9EDA5-306C-40FC-9481-E5C9FFDD4F45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21" i="23" l="1"/>
  <c r="F20" i="23"/>
  <c r="F19" i="23"/>
  <c r="E19" i="23"/>
  <c r="E21" i="23" s="1"/>
  <c r="D19" i="23"/>
  <c r="C4" i="25"/>
  <c r="G31" i="4"/>
  <c r="G36" i="4" s="1"/>
  <c r="E20" i="23" l="1"/>
  <c r="D21" i="23"/>
  <c r="D20" i="23"/>
  <c r="D40" i="4"/>
  <c r="D38" i="4"/>
  <c r="D34" i="4"/>
  <c r="C5" i="25"/>
  <c r="Q2" i="4"/>
  <c r="B2" i="4" s="1"/>
  <c r="C2" i="4" s="1"/>
  <c r="Q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8" i="23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<sst xmlns="http://schemas.openxmlformats.org/spreadsheetml/2006/main" count="137" uniqueCount="94">
  <si>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</si>
  <si>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</si>
  <si>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</si>
  <si>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</si>
  <si>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</si>
  <si>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</si>
  <si>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</si>
  <si>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</si>
  <si>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</si>
  <si>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</si>
  <si>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</si>
  <si>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</si>
  <si>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</si>
  <si>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</si>
  <si>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</si>
  <si>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</si>
  <si>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</si>
  <si>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</si>
  <si>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</si>
  <si>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</si>
  <si>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</si>
  <si>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</si>
  <si>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</si>
  <si>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</si>
  <si>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</si>
  <si>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</si>
  <si>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</si>
  <si>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</si>
  <si>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</si>
  <si>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</si>
  <si>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</si>
  <si>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</si>
  <si>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</si>
  <si>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</si>
  <si>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</si>
  <si>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</si>
  <si>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</si>
  <si>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</si>
  <si>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</si>
  <si>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</si>
  <si>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</si>
  <si>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</si>
  <si>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</si>
  <si>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</si>
  <si>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</si>
  <si>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</si>
  <si>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</si>
  <si>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</si>
  <si>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</si>
  <si>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</si>
  <si>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</si>
  <si>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</si>
  <si>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</si>
  <si>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</si>
  <si>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</si>
  <si>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</si>
  <si>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</si>
  <si>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</si>
  <si>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</si>
  <si>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</si>
  <si>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</si>
  <si>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</si>
  <si>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</si>
  <si>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</si>
  <si>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</si>
  <si>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</si>
  <si>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</si>
  <si>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</si>
  <si>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</si>
  <si>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</si>
  <si>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</si>
  <si>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</si>
  <si>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</si>
  <si>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</si>
  <si>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</si>
  <si>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</si>
  <si>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</si>
  <si>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</si>
  <si>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</si>
  <si>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</si>
  <si>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</si>
  <si>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</si>
  <si>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</si>
  <si>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</si>
  <si>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</si>
  <si>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OUR PREV VAL - 2019</t>
  </si>
  <si>
    <t>CA</t>
  </si>
  <si>
    <t>RATE</t>
  </si>
  <si>
    <t>VALUE</t>
  </si>
  <si>
    <t>CAR PARK</t>
  </si>
  <si>
    <t>TOTAL CAR</t>
  </si>
  <si>
    <t>TFMV</t>
  </si>
  <si>
    <t>Interior</t>
  </si>
  <si>
    <t>Car Parking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</si>
</sst>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392792</xdr:colOff>
      <xdr:row>48</xdr:row>
      <xdr:rowOff>96502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4C559D-8B15-436C-FAD6-EF346884E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42392" cy="89738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383265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FF79DD-7F2D-7156-D503-20D097778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32865" cy="9021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392281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198989-28D3-CC23-03EF-CF27F10B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84281" cy="888806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1787</xdr:colOff>
      <xdr:row>49</xdr:row>
      <xdr:rowOff>58388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D943CA-979E-0276-36DB-0BF9CDD0A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803387" cy="8869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4275F0C-49FD-DDA8-9E2D-F54A0CC24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C4" sqref="C4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78</v>
      </c>
      <c r="C3" s="56">
        <v>139260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84</v>
      </c>
      <c r="C4" s="56">
        <f>C3*0%</f>
        <v>0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79</v>
      </c>
      <c r="C5" s="61">
        <f>C3+C4</f>
        <v>139260</v>
      </c>
      <c r="D5" s="62" t="s">
        <v>62</v>
      </c>
      <c r="E5" s="63">
        <f>C5/10.764</f>
        <v>12937.569676700112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80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81</v>
      </c>
      <c r="C7" s="56">
        <f>C5-C6</f>
        <v>109860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82</v>
      </c>
      <c r="C8" s="56">
        <f>C7*D13%</f>
        <v>107662.8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83</v>
      </c>
      <c r="C9" s="61">
        <f>C6+C8</f>
        <v>137062.79999999999</v>
      </c>
      <c r="D9" s="62" t="s">
        <v>62</v>
      </c>
      <c r="E9" s="63">
        <f>C9/10.764</f>
        <v>12733.444816053512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2021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2</v>
      </c>
      <c r="D13" s="69">
        <f>D12-C13</f>
        <v>98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4.28515625" style="17" bestFit="1" customWidth="1"/>
    <col min="5" max="5" width="14.28515625" bestFit="1" customWidth="1"/>
    <col min="6" max="6" width="15.285156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27000</v>
      </c>
      <c r="D3" s="24" t="s">
        <v>76</v>
      </c>
      <c r="E3" s="6" t="s">
        <v>77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24300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2021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24300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27000</v>
      </c>
      <c r="D16" s="22">
        <v>3000</v>
      </c>
      <c r="E16">
        <v>500000</v>
      </c>
      <c r="F16" s="19"/>
    </row>
    <row r="17" spans="1:6" x14ac:dyDescent="0.25">
      <c r="B17" s="25"/>
      <c r="C17" s="26"/>
      <c r="D17" s="26" t="s">
        <v>92</v>
      </c>
      <c r="E17" s="26" t="s">
        <v>93</v>
      </c>
      <c r="F17" s="19"/>
    </row>
    <row r="18" spans="1:6" x14ac:dyDescent="0.25">
      <c r="A18" s="75" t="str">
        <f>E3</f>
        <v>BUA</v>
      </c>
      <c r="B18" s="7"/>
      <c r="C18" s="31">
        <v>6545</v>
      </c>
      <c r="D18" s="31">
        <v>6545</v>
      </c>
      <c r="E18">
        <v>32</v>
      </c>
      <c r="F18" s="19"/>
    </row>
    <row r="19" spans="1:6" x14ac:dyDescent="0.25">
      <c r="A19" s="16" t="s">
        <v>74</v>
      </c>
      <c r="B19" s="6"/>
      <c r="C19" s="32">
        <f>C18*C16</f>
        <v>176715000</v>
      </c>
      <c r="D19" s="32">
        <f>D18*D16</f>
        <v>19635000</v>
      </c>
      <c r="E19" s="32">
        <f>E18*E16</f>
        <v>16000000</v>
      </c>
      <c r="F19" s="33">
        <f>C19+D19+E19</f>
        <v>212350000</v>
      </c>
    </row>
    <row r="20" spans="1:6" x14ac:dyDescent="0.25">
      <c r="A20" s="16" t="s">
        <v>24</v>
      </c>
      <c r="C20" s="34">
        <f>C19*90%</f>
        <v>159043500</v>
      </c>
      <c r="D20" s="34">
        <f>D19*90%</f>
        <v>17671500</v>
      </c>
      <c r="E20" s="34">
        <f>E19*90%</f>
        <v>14400000</v>
      </c>
      <c r="F20" s="33">
        <f>C20+D20+E20</f>
        <v>191115000</v>
      </c>
    </row>
    <row r="21" spans="1:6" x14ac:dyDescent="0.25">
      <c r="A21" s="16" t="s">
        <v>25</v>
      </c>
      <c r="C21" s="34">
        <f>C19*80%</f>
        <v>141372000</v>
      </c>
      <c r="D21" s="34">
        <f>D19*80%</f>
        <v>15708000</v>
      </c>
      <c r="E21" s="34">
        <f>E19*80%</f>
        <v>12800000</v>
      </c>
      <c r="F21" s="33">
        <f>C21+D21+E21</f>
        <v>169880000</v>
      </c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17671500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368156.25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U27" sqref="U27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5.28515625" bestFit="1" customWidth="1"/>
    <col min="5" max="5" width="13.42578125" customWidth="1"/>
    <col min="6" max="6" width="14" customWidth="1"/>
    <col min="7" max="7" width="15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583.33333333333337</v>
      </c>
      <c r="C2" s="4">
        <f t="shared" ref="C2:C16" si="1">B2*1.2</f>
        <v>700</v>
      </c>
      <c r="D2" s="4">
        <f t="shared" ref="D2:D16" si="2">C2*1.2</f>
        <v>840</v>
      </c>
      <c r="E2" s="5">
        <f t="shared" ref="E2:E16" si="3">R2</f>
        <v>23000000</v>
      </c>
      <c r="F2" s="4">
        <f t="shared" ref="F2:F15" si="4">ROUND((E2/B2),0)</f>
        <v>39429</v>
      </c>
      <c r="G2" s="4">
        <f t="shared" ref="G2:G15" si="5">ROUND((E2/C2),0)</f>
        <v>32857</v>
      </c>
      <c r="H2" s="4">
        <f t="shared" ref="H2:H15" si="6">ROUND((E2/D2),0)</f>
        <v>27381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700</v>
      </c>
      <c r="Q2">
        <f t="shared" ref="Q2:Q10" si="9">P2/1.2</f>
        <v>583.33333333333337</v>
      </c>
      <c r="R2" s="2">
        <v>23000000</v>
      </c>
      <c r="S2" s="2"/>
    </row>
    <row r="3" spans="1:19" x14ac:dyDescent="0.25">
      <c r="A3" s="4">
        <v>2</v>
      </c>
      <c r="B3" s="4">
        <f t="shared" si="0"/>
        <v>358.33333333333337</v>
      </c>
      <c r="C3" s="4">
        <f t="shared" si="1"/>
        <v>430.00000000000006</v>
      </c>
      <c r="D3" s="4">
        <f t="shared" si="2"/>
        <v>516</v>
      </c>
      <c r="E3" s="5">
        <f t="shared" si="3"/>
        <v>10000000</v>
      </c>
      <c r="F3" s="77">
        <f t="shared" si="4"/>
        <v>27907</v>
      </c>
      <c r="G3" s="77">
        <f t="shared" si="5"/>
        <v>23256</v>
      </c>
      <c r="H3" s="77">
        <f t="shared" si="6"/>
        <v>19380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v>430</v>
      </c>
      <c r="Q3" s="7">
        <f t="shared" si="9"/>
        <v>358.33333333333337</v>
      </c>
      <c r="R3" s="78">
        <v>10000000</v>
      </c>
      <c r="S3" s="2"/>
    </row>
    <row r="4" spans="1:19" x14ac:dyDescent="0.25">
      <c r="A4" s="4">
        <v>3</v>
      </c>
      <c r="B4" s="4">
        <f t="shared" si="0"/>
        <v>2071</v>
      </c>
      <c r="C4" s="4">
        <f t="shared" si="1"/>
        <v>2485.1999999999998</v>
      </c>
      <c r="D4" s="4">
        <f t="shared" si="2"/>
        <v>2982.24</v>
      </c>
      <c r="E4" s="5">
        <f t="shared" si="3"/>
        <v>51700000</v>
      </c>
      <c r="F4" s="4">
        <f t="shared" si="4"/>
        <v>24964</v>
      </c>
      <c r="G4" s="4">
        <f t="shared" si="5"/>
        <v>20803</v>
      </c>
      <c r="H4" s="4">
        <f t="shared" si="6"/>
        <v>17336</v>
      </c>
      <c r="I4" s="4">
        <f t="shared" si="7"/>
        <v>0</v>
      </c>
      <c r="J4" s="4">
        <f t="shared" si="8"/>
        <v>0</v>
      </c>
      <c r="O4">
        <v>0</v>
      </c>
      <c r="P4">
        <f t="shared" ref="P4:P10" si="10">O4/1.2</f>
        <v>0</v>
      </c>
      <c r="Q4">
        <v>2071</v>
      </c>
      <c r="R4" s="2">
        <v>51700000</v>
      </c>
      <c r="S4" s="2"/>
    </row>
    <row r="5" spans="1:19" x14ac:dyDescent="0.25">
      <c r="A5" s="4">
        <v>4</v>
      </c>
      <c r="B5" s="4">
        <f t="shared" si="0"/>
        <v>1691</v>
      </c>
      <c r="C5" s="4">
        <f t="shared" si="1"/>
        <v>2029.1999999999998</v>
      </c>
      <c r="D5" s="4">
        <f t="shared" si="2"/>
        <v>2435.0399999999995</v>
      </c>
      <c r="E5" s="5">
        <f t="shared" si="3"/>
        <v>55000000</v>
      </c>
      <c r="F5" s="77">
        <f t="shared" si="4"/>
        <v>32525</v>
      </c>
      <c r="G5" s="77">
        <f t="shared" si="5"/>
        <v>27104</v>
      </c>
      <c r="H5" s="77">
        <f t="shared" si="6"/>
        <v>22587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10"/>
        <v>0</v>
      </c>
      <c r="Q5" s="7">
        <v>1691</v>
      </c>
      <c r="R5" s="78">
        <v>55000000</v>
      </c>
      <c r="S5" s="2"/>
    </row>
    <row r="6" spans="1:19" x14ac:dyDescent="0.25">
      <c r="A6" s="4">
        <v>5</v>
      </c>
      <c r="B6" s="4">
        <f t="shared" si="0"/>
        <v>1691</v>
      </c>
      <c r="C6" s="4">
        <f t="shared" si="1"/>
        <v>2029.1999999999998</v>
      </c>
      <c r="D6" s="4">
        <f t="shared" si="2"/>
        <v>2435.0399999999995</v>
      </c>
      <c r="E6" s="5">
        <f t="shared" si="3"/>
        <v>48200000</v>
      </c>
      <c r="F6" s="77">
        <f t="shared" si="4"/>
        <v>28504</v>
      </c>
      <c r="G6" s="77">
        <f t="shared" si="5"/>
        <v>23753</v>
      </c>
      <c r="H6" s="77">
        <f t="shared" si="6"/>
        <v>19794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10"/>
        <v>0</v>
      </c>
      <c r="Q6" s="7">
        <v>1691</v>
      </c>
      <c r="R6" s="78">
        <v>48200000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si="9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9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73"/>
    </row>
    <row r="28" spans="1:19" s="10" customFormat="1" x14ac:dyDescent="0.25">
      <c r="C28" s="71" t="s">
        <v>75</v>
      </c>
      <c r="D28" s="71"/>
      <c r="F28" s="56" t="s">
        <v>71</v>
      </c>
      <c r="G28" s="56">
        <v>6545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7200</v>
      </c>
      <c r="H29" s="10">
        <f>G29/G28</f>
        <v>1.1000763941940412</v>
      </c>
    </row>
    <row r="30" spans="1:19" s="10" customFormat="1" x14ac:dyDescent="0.25">
      <c r="F30" s="56" t="s">
        <v>73</v>
      </c>
      <c r="G30" s="56">
        <v>27000</v>
      </c>
    </row>
    <row r="31" spans="1:19" s="10" customFormat="1" x14ac:dyDescent="0.25">
      <c r="C31" s="74" t="s">
        <v>85</v>
      </c>
      <c r="D31" s="74"/>
      <c r="F31" s="74" t="s">
        <v>74</v>
      </c>
      <c r="G31" s="74">
        <f>G28*G30</f>
        <v>176715000</v>
      </c>
      <c r="H31" s="10" t="e">
        <f>G31/D29</f>
        <v>#DIV/0!</v>
      </c>
    </row>
    <row r="32" spans="1:19" s="10" customFormat="1" x14ac:dyDescent="0.25">
      <c r="C32" s="74" t="s">
        <v>86</v>
      </c>
      <c r="D32" s="74">
        <v>6545</v>
      </c>
      <c r="F32" s="74" t="s">
        <v>24</v>
      </c>
      <c r="G32" s="74">
        <f>G31*90%</f>
        <v>159043500</v>
      </c>
    </row>
    <row r="33" spans="3:7" s="10" customFormat="1" x14ac:dyDescent="0.25">
      <c r="C33" s="74" t="s">
        <v>87</v>
      </c>
      <c r="D33" s="74">
        <v>27000</v>
      </c>
      <c r="F33" s="74" t="s">
        <v>25</v>
      </c>
      <c r="G33" s="74">
        <f>G31*80%</f>
        <v>141372000</v>
      </c>
    </row>
    <row r="34" spans="3:7" s="10" customFormat="1" x14ac:dyDescent="0.25">
      <c r="C34" s="74" t="s">
        <v>88</v>
      </c>
      <c r="D34" s="74">
        <f>D32*D33</f>
        <v>176715000</v>
      </c>
    </row>
    <row r="35" spans="3:7" s="10" customFormat="1" x14ac:dyDescent="0.25">
      <c r="C35" s="74"/>
      <c r="D35" s="74"/>
    </row>
    <row r="36" spans="3:7" s="10" customFormat="1" x14ac:dyDescent="0.25">
      <c r="C36" s="74" t="s">
        <v>89</v>
      </c>
      <c r="D36" s="74">
        <v>32</v>
      </c>
      <c r="F36" s="10" t="s">
        <v>74</v>
      </c>
      <c r="G36" s="10">
        <f>G31+D38</f>
        <v>192715000</v>
      </c>
    </row>
    <row r="37" spans="3:7" s="10" customFormat="1" x14ac:dyDescent="0.25">
      <c r="C37" s="74" t="s">
        <v>87</v>
      </c>
      <c r="D37" s="74">
        <v>500000</v>
      </c>
    </row>
    <row r="38" spans="3:7" s="10" customFormat="1" x14ac:dyDescent="0.25">
      <c r="C38" s="74" t="s">
        <v>90</v>
      </c>
      <c r="D38" s="74">
        <f>D37*D36</f>
        <v>16000000</v>
      </c>
    </row>
    <row r="39" spans="3:7" s="10" customFormat="1" x14ac:dyDescent="0.25">
      <c r="C39" s="74"/>
      <c r="D39" s="74"/>
    </row>
    <row r="40" spans="3:7" s="10" customFormat="1" x14ac:dyDescent="0.25">
      <c r="C40" s="74" t="s">
        <v>91</v>
      </c>
      <c r="D40" s="74">
        <f>D38+D34</f>
        <v>192715000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2023-08-31T07:48:49Z</dcterms:modified>
</cp:coreProperties>
</file>