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Kalyani Chandrakant Kadu\"/>
    </mc:Choice>
  </mc:AlternateContent>
  <xr:revisionPtr revIDLastSave="0" documentId="13_ncr:1_{66A36247-2C49-4637-9BFC-546A9F1B7AB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1" i="4" l="1"/>
  <c r="W21" i="4"/>
  <c r="W20" i="4"/>
  <c r="Q22" i="4"/>
  <c r="R22" i="4" s="1"/>
  <c r="Q4" i="4" l="1"/>
  <c r="Q3" i="4"/>
  <c r="Q2" i="4"/>
  <c r="H23" i="4"/>
  <c r="H21" i="4" l="1"/>
  <c r="I19" i="4"/>
  <c r="I20" i="4"/>
  <c r="I18" i="4"/>
  <c r="Q13" i="4"/>
  <c r="P13" i="4"/>
  <c r="P12" i="4"/>
  <c r="Q12" i="4" s="1"/>
  <c r="Q11" i="4"/>
  <c r="P11" i="4"/>
  <c r="P10" i="4"/>
  <c r="Q10" i="4" s="1"/>
  <c r="Q9" i="4"/>
  <c r="P9" i="4"/>
  <c r="P8" i="4"/>
  <c r="Q7" i="4"/>
  <c r="Q6" i="4"/>
  <c r="Q5" i="4"/>
  <c r="P4" i="4"/>
  <c r="P3" i="4"/>
  <c r="P2" i="4"/>
  <c r="C15" i="4" l="1"/>
  <c r="C14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<sst xmlns="http://schemas.openxmlformats.org/spreadsheetml/2006/main" count="41" uniqueCount="35">
  <si>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</si>
  <si>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</si>
  <si>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</si>
  <si>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</si>
  <si>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</si>
  <si>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</si>
  <si>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</si>
  <si>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</si>
  <si>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</si>
  <si>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</si>
  <si>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</si>
  <si>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</si>
  <si>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</si>
  <si>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</si>
  <si>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fmv</t>
  </si>
  <si>
    <t>rate</t>
  </si>
  <si>
    <t>agreement - 04.08.23 - 39,35,000</t>
  </si>
  <si>
    <t>encl bal</t>
  </si>
  <si>
    <t>total</t>
  </si>
  <si>
    <t>Proj area</t>
  </si>
  <si>
    <t>f. no. 402, 4th floor, sachinam chsl, Kulgaon, Ambernath</t>
  </si>
  <si>
    <t>yoc - 2023 - just comp</t>
  </si>
  <si>
    <t>06.07.23</t>
  </si>
  <si>
    <t>08.03.23</t>
  </si>
  <si>
    <t>10.07.23</t>
  </si>
  <si>
    <t>LS - 40 lakhs</t>
  </si>
  <si>
    <t xml:space="preserve">mca - </t>
  </si>
  <si>
    <t>bal</t>
  </si>
  <si>
    <t>kulgon</t>
  </si>
  <si>
    <t>fb</t>
  </si>
  <si>
    <t>liv</t>
  </si>
  <si>
    <t>bed</t>
  </si>
  <si>
    <t>TOTAL</t>
  </si>
  <si>
    <t>Projection area</t>
  </si>
  <si>
    <t>mca - Measurement of kitchen wrong and projection area not mentioned in the measuremnet 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</si>
</sst>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607314</xdr:colOff>
      <xdr:row>57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A87D7D-6929-4178-A27E-3DFE48360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29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998794-12BD-4CCB-A4D3-5394598CD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3791BB-DAD4-4976-A032-25ABFF86F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171450</xdr:rowOff>
    </xdr:from>
    <xdr:to>
      <xdr:col>27</xdr:col>
      <xdr:colOff>76201</xdr:colOff>
      <xdr:row>51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AB6A56-53CE-4E7F-863F-A262407A6F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2" t="7223" r="12906" b="9988"/>
        <a:stretch/>
      </xdr:blipFill>
      <xdr:spPr>
        <a:xfrm>
          <a:off x="619125" y="933450"/>
          <a:ext cx="15916276" cy="8515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6</xdr:row>
      <xdr:rowOff>95250</xdr:rowOff>
    </xdr:from>
    <xdr:to>
      <xdr:col>26</xdr:col>
      <xdr:colOff>371476</xdr:colOff>
      <xdr:row>53</xdr:row>
      <xdr:rowOff>180976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661BC2-F40A-449B-A2C9-10B3D66580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2" t="6945" r="12801" b="5174"/>
        <a:stretch/>
      </xdr:blipFill>
      <xdr:spPr>
        <a:xfrm>
          <a:off x="285750" y="1238250"/>
          <a:ext cx="15935326" cy="90392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</xdr:colOff>
      <xdr:row>5</xdr:row>
      <xdr:rowOff>133350</xdr:rowOff>
    </xdr:from>
    <xdr:to>
      <xdr:col>32</xdr:col>
      <xdr:colOff>133351</xdr:colOff>
      <xdr:row>52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054B97-3D11-46D4-A56C-76D5CF4A3D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2" t="6852" r="12906" b="6377"/>
        <a:stretch/>
      </xdr:blipFill>
      <xdr:spPr>
        <a:xfrm>
          <a:off x="3724275" y="1085850"/>
          <a:ext cx="15916276" cy="8924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4</xdr:row>
      <xdr:rowOff>152400</xdr:rowOff>
    </xdr:from>
    <xdr:to>
      <xdr:col>27</xdr:col>
      <xdr:colOff>95251</xdr:colOff>
      <xdr:row>52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78AF43-04B3-4934-BAD7-9607B94711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6" t="7038" r="12801" b="4988"/>
        <a:stretch/>
      </xdr:blipFill>
      <xdr:spPr>
        <a:xfrm>
          <a:off x="638175" y="914400"/>
          <a:ext cx="15916276" cy="904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3"/>
  <sheetViews>
    <sheetView tabSelected="1" zoomScaleNormal="100" workbookViewId="0">
      <selection activeCell="Q8" sqref="Q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608.27363999999989</v>
      </c>
      <c r="C2" s="4">
        <f>B2*1.2</f>
        <v>729.92836799999986</v>
      </c>
      <c r="D2" s="4">
        <f t="shared" ref="D2:D13" si="2">C2*1.2</f>
        <v>875.91404159999979</v>
      </c>
      <c r="E2" s="5">
        <f t="shared" ref="E2:E13" si="3">R2</f>
        <v>3380000</v>
      </c>
      <c r="F2" s="15">
        <f t="shared" ref="F2:F13" si="4">ROUND((E2/B2),0)</f>
        <v>5557</v>
      </c>
      <c r="G2" s="10">
        <f t="shared" ref="G2:G13" si="5">ROUND((E2/C2),0)</f>
        <v>4631</v>
      </c>
      <c r="H2" s="10">
        <f t="shared" ref="H2:H13" si="6">ROUND((E2/D2),0)</f>
        <v>3859</v>
      </c>
      <c r="I2" s="4" t="e">
        <f>#REF!</f>
        <v>#REF!</v>
      </c>
      <c r="J2" s="4" t="str">
        <f t="shared" ref="J2:J13" si="7">S2</f>
        <v>06.07.23</v>
      </c>
      <c r="O2">
        <v>0</v>
      </c>
      <c r="P2">
        <f t="shared" ref="P2:P13" si="8">O2/1.2</f>
        <v>0</v>
      </c>
      <c r="Q2">
        <f>56.51*10.764</f>
        <v>608.27363999999989</v>
      </c>
      <c r="R2" s="2">
        <v>3380000</v>
      </c>
      <c r="S2" s="8" t="s">
        <v>22</v>
      </c>
      <c r="T2" s="8"/>
    </row>
    <row r="3" spans="1:20" x14ac:dyDescent="0.25">
      <c r="A3" s="4">
        <f t="shared" si="0"/>
        <v>0</v>
      </c>
      <c r="B3" s="4">
        <f t="shared" si="1"/>
        <v>443.36915999999997</v>
      </c>
      <c r="C3" s="4">
        <f t="shared" ref="C3:C15" si="9">B3*1.2</f>
        <v>532.04299199999991</v>
      </c>
      <c r="D3" s="4">
        <f t="shared" si="2"/>
        <v>638.45159039999987</v>
      </c>
      <c r="E3" s="5">
        <f t="shared" si="3"/>
        <v>2200000</v>
      </c>
      <c r="F3" s="10">
        <f t="shared" si="4"/>
        <v>4962</v>
      </c>
      <c r="G3" s="10">
        <f t="shared" si="5"/>
        <v>4135</v>
      </c>
      <c r="H3" s="10">
        <f t="shared" si="6"/>
        <v>3446</v>
      </c>
      <c r="I3" s="4" t="e">
        <f>#REF!</f>
        <v>#REF!</v>
      </c>
      <c r="J3" s="4" t="str">
        <f t="shared" si="7"/>
        <v>08.03.23</v>
      </c>
      <c r="O3">
        <v>0</v>
      </c>
      <c r="P3">
        <f t="shared" si="8"/>
        <v>0</v>
      </c>
      <c r="Q3">
        <f>41.19*10.764</f>
        <v>443.36915999999997</v>
      </c>
      <c r="R3" s="2">
        <v>2200000</v>
      </c>
      <c r="S3" s="8" t="s">
        <v>23</v>
      </c>
      <c r="T3" s="8"/>
    </row>
    <row r="4" spans="1:20" x14ac:dyDescent="0.25">
      <c r="A4" s="4">
        <f t="shared" si="0"/>
        <v>0</v>
      </c>
      <c r="B4" s="4">
        <f t="shared" si="1"/>
        <v>748.52855999999997</v>
      </c>
      <c r="C4" s="4">
        <f t="shared" si="9"/>
        <v>898.23427199999992</v>
      </c>
      <c r="D4" s="4">
        <f t="shared" si="2"/>
        <v>1077.8811263999999</v>
      </c>
      <c r="E4" s="5">
        <f t="shared" si="3"/>
        <v>3796000</v>
      </c>
      <c r="F4" s="10">
        <f t="shared" si="4"/>
        <v>5071</v>
      </c>
      <c r="G4" s="10">
        <f t="shared" si="5"/>
        <v>4226</v>
      </c>
      <c r="H4" s="10">
        <f t="shared" si="6"/>
        <v>3522</v>
      </c>
      <c r="I4" s="4" t="e">
        <f>#REF!</f>
        <v>#REF!</v>
      </c>
      <c r="J4" s="4" t="str">
        <f t="shared" si="7"/>
        <v>10.07.23</v>
      </c>
      <c r="O4">
        <v>0</v>
      </c>
      <c r="P4">
        <f t="shared" si="8"/>
        <v>0</v>
      </c>
      <c r="Q4">
        <f>69.54*10.764</f>
        <v>748.52855999999997</v>
      </c>
      <c r="R4" s="2">
        <v>3796000</v>
      </c>
      <c r="S4" s="8" t="s">
        <v>24</v>
      </c>
      <c r="T4" s="8"/>
    </row>
    <row r="5" spans="1:20" x14ac:dyDescent="0.25">
      <c r="A5" s="4">
        <f t="shared" si="0"/>
        <v>0</v>
      </c>
      <c r="B5" s="4">
        <f t="shared" si="1"/>
        <v>791.66666666666674</v>
      </c>
      <c r="C5" s="4">
        <f t="shared" si="9"/>
        <v>950</v>
      </c>
      <c r="D5" s="4">
        <f t="shared" si="2"/>
        <v>1140</v>
      </c>
      <c r="E5" s="5">
        <f t="shared" si="3"/>
        <v>4100000</v>
      </c>
      <c r="F5" s="10">
        <f t="shared" si="4"/>
        <v>5179</v>
      </c>
      <c r="G5" s="10">
        <f t="shared" si="5"/>
        <v>4316</v>
      </c>
      <c r="H5" s="10">
        <f t="shared" si="6"/>
        <v>3596</v>
      </c>
      <c r="I5" s="4" t="e">
        <f>#REF!</f>
        <v>#REF!</v>
      </c>
      <c r="J5" s="4" t="str">
        <f t="shared" si="7"/>
        <v>kulgon</v>
      </c>
      <c r="O5">
        <v>0</v>
      </c>
      <c r="P5">
        <v>950</v>
      </c>
      <c r="Q5">
        <f t="shared" ref="Q5:Q13" si="10">P5/1.2</f>
        <v>791.66666666666674</v>
      </c>
      <c r="R5" s="2">
        <v>4100000</v>
      </c>
      <c r="S5" s="8" t="s">
        <v>28</v>
      </c>
      <c r="T5" s="8"/>
    </row>
    <row r="6" spans="1:20" x14ac:dyDescent="0.25">
      <c r="A6" s="4">
        <f t="shared" si="0"/>
        <v>0</v>
      </c>
      <c r="B6" s="4">
        <f t="shared" si="1"/>
        <v>666.66666666666674</v>
      </c>
      <c r="C6" s="4">
        <f t="shared" si="9"/>
        <v>800.00000000000011</v>
      </c>
      <c r="D6" s="4">
        <f t="shared" si="2"/>
        <v>960.00000000000011</v>
      </c>
      <c r="E6" s="5">
        <f t="shared" si="3"/>
        <v>4000000</v>
      </c>
      <c r="F6" s="15">
        <f t="shared" si="4"/>
        <v>6000</v>
      </c>
      <c r="G6" s="10">
        <f t="shared" si="5"/>
        <v>5000</v>
      </c>
      <c r="H6" s="10">
        <f t="shared" si="6"/>
        <v>4167</v>
      </c>
      <c r="I6" s="4" t="e">
        <f>#REF!</f>
        <v>#REF!</v>
      </c>
      <c r="J6" s="4" t="str">
        <f t="shared" si="7"/>
        <v>kulgon</v>
      </c>
      <c r="O6">
        <v>0</v>
      </c>
      <c r="P6">
        <v>800</v>
      </c>
      <c r="Q6">
        <f t="shared" si="10"/>
        <v>666.66666666666674</v>
      </c>
      <c r="R6" s="2">
        <v>4000000</v>
      </c>
      <c r="S6" s="8" t="s">
        <v>28</v>
      </c>
      <c r="T6" s="8"/>
    </row>
    <row r="7" spans="1:20" x14ac:dyDescent="0.25">
      <c r="A7" s="4">
        <f t="shared" si="0"/>
        <v>0</v>
      </c>
      <c r="B7" s="4">
        <f t="shared" si="1"/>
        <v>729.16666666666674</v>
      </c>
      <c r="C7" s="4">
        <f t="shared" si="9"/>
        <v>875.00000000000011</v>
      </c>
      <c r="D7" s="4">
        <f t="shared" si="2"/>
        <v>1050</v>
      </c>
      <c r="E7" s="5">
        <f t="shared" si="3"/>
        <v>4200000</v>
      </c>
      <c r="F7" s="15">
        <f t="shared" si="4"/>
        <v>5760</v>
      </c>
      <c r="G7" s="10">
        <f t="shared" si="5"/>
        <v>4800</v>
      </c>
      <c r="H7" s="10">
        <f t="shared" si="6"/>
        <v>4000</v>
      </c>
      <c r="I7" s="4" t="e">
        <f>#REF!</f>
        <v>#REF!</v>
      </c>
      <c r="J7" s="4" t="str">
        <f t="shared" si="7"/>
        <v>kulgon</v>
      </c>
      <c r="O7">
        <v>0</v>
      </c>
      <c r="P7">
        <v>875</v>
      </c>
      <c r="Q7">
        <f t="shared" si="10"/>
        <v>729.16666666666674</v>
      </c>
      <c r="R7" s="2">
        <v>4200000</v>
      </c>
      <c r="S7" s="8" t="s">
        <v>28</v>
      </c>
      <c r="T7" s="8"/>
    </row>
    <row r="8" spans="1:20" x14ac:dyDescent="0.25">
      <c r="A8" s="4">
        <f t="shared" si="0"/>
        <v>0</v>
      </c>
      <c r="B8" s="4">
        <f t="shared" si="1"/>
        <v>700</v>
      </c>
      <c r="C8" s="4">
        <f t="shared" si="9"/>
        <v>840</v>
      </c>
      <c r="D8" s="4">
        <f t="shared" si="2"/>
        <v>1008</v>
      </c>
      <c r="E8" s="5">
        <f t="shared" si="3"/>
        <v>4500000</v>
      </c>
      <c r="F8" s="15">
        <f t="shared" si="4"/>
        <v>6429</v>
      </c>
      <c r="G8" s="10">
        <f t="shared" si="5"/>
        <v>5357</v>
      </c>
      <c r="H8" s="10">
        <f t="shared" si="6"/>
        <v>4464</v>
      </c>
      <c r="I8" s="4" t="e">
        <f>#REF!</f>
        <v>#REF!</v>
      </c>
      <c r="J8" s="4" t="str">
        <f t="shared" si="7"/>
        <v>kulgon</v>
      </c>
      <c r="O8">
        <v>0</v>
      </c>
      <c r="P8">
        <f t="shared" si="8"/>
        <v>0</v>
      </c>
      <c r="Q8">
        <v>700</v>
      </c>
      <c r="R8" s="2">
        <v>4500000</v>
      </c>
      <c r="S8" s="8" t="s">
        <v>28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5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5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5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10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1">C14*1.2</f>
        <v>0</v>
      </c>
      <c r="E14" s="5">
        <f t="shared" ref="E14:E15" si="12">R14</f>
        <v>0</v>
      </c>
      <c r="F14" s="10" t="e">
        <f t="shared" ref="F14:F15" si="13">ROUND((E14/B14),0)</f>
        <v>#DIV/0!</v>
      </c>
      <c r="G14" s="10" t="e">
        <f t="shared" ref="G14:G15" si="14">ROUND((E14/C14),0)</f>
        <v>#DIV/0!</v>
      </c>
      <c r="H14" s="4" t="e">
        <f t="shared" ref="H14:H15" si="15">ROUND((E14/D14),0)</f>
        <v>#DIV/0!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f t="shared" ref="Q14:Q15" si="18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4" t="e">
        <f t="shared" si="14"/>
        <v>#DIV/0!</v>
      </c>
      <c r="H15" s="4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8"/>
      <c r="T15" s="8"/>
    </row>
    <row r="17" spans="7:24" x14ac:dyDescent="0.25">
      <c r="G17" t="s">
        <v>20</v>
      </c>
    </row>
    <row r="18" spans="7:24" x14ac:dyDescent="0.25">
      <c r="G18" t="s">
        <v>13</v>
      </c>
      <c r="H18">
        <v>551</v>
      </c>
      <c r="I18">
        <f>51.2*10.764</f>
        <v>551.11680000000001</v>
      </c>
      <c r="P18" s="4" t="s">
        <v>34</v>
      </c>
    </row>
    <row r="19" spans="7:24" x14ac:dyDescent="0.25">
      <c r="G19" t="s">
        <v>17</v>
      </c>
      <c r="H19">
        <v>76</v>
      </c>
      <c r="I19">
        <f>7.1*10.764</f>
        <v>76.424399999999991</v>
      </c>
      <c r="P19" t="s">
        <v>26</v>
      </c>
      <c r="Q19">
        <v>549</v>
      </c>
      <c r="T19" s="16" t="s">
        <v>33</v>
      </c>
    </row>
    <row r="20" spans="7:24" x14ac:dyDescent="0.25">
      <c r="G20" t="s">
        <v>19</v>
      </c>
      <c r="H20">
        <v>71</v>
      </c>
      <c r="I20">
        <f>6.56*10.764</f>
        <v>70.611839999999987</v>
      </c>
      <c r="P20" t="s">
        <v>27</v>
      </c>
      <c r="Q20">
        <v>66</v>
      </c>
      <c r="T20" t="s">
        <v>30</v>
      </c>
      <c r="U20">
        <v>9</v>
      </c>
      <c r="V20">
        <v>2</v>
      </c>
      <c r="W20">
        <f>V20*U20</f>
        <v>18</v>
      </c>
    </row>
    <row r="21" spans="7:24" x14ac:dyDescent="0.25">
      <c r="G21" t="s">
        <v>18</v>
      </c>
      <c r="H21">
        <f>H20+H19+H18</f>
        <v>698</v>
      </c>
      <c r="J21">
        <f>H21/Q22</f>
        <v>1.0689127105666156</v>
      </c>
      <c r="P21" t="s">
        <v>29</v>
      </c>
      <c r="Q21">
        <v>38</v>
      </c>
      <c r="T21" t="s">
        <v>31</v>
      </c>
      <c r="U21">
        <v>10</v>
      </c>
      <c r="V21">
        <v>2</v>
      </c>
      <c r="W21">
        <f>V21*U21</f>
        <v>20</v>
      </c>
    </row>
    <row r="22" spans="7:24" x14ac:dyDescent="0.25">
      <c r="G22" t="s">
        <v>15</v>
      </c>
      <c r="H22">
        <v>6000</v>
      </c>
      <c r="P22" t="s">
        <v>32</v>
      </c>
      <c r="Q22">
        <f>Q21+Q20+Q19</f>
        <v>653</v>
      </c>
      <c r="R22">
        <f>H21-Q22</f>
        <v>45</v>
      </c>
    </row>
    <row r="23" spans="7:24" x14ac:dyDescent="0.25">
      <c r="G23" s="6" t="s">
        <v>14</v>
      </c>
      <c r="H23" s="6">
        <f>H22*H21</f>
        <v>4188000</v>
      </c>
    </row>
    <row r="24" spans="7:24" x14ac:dyDescent="0.25">
      <c r="P24" s="11"/>
      <c r="Q24" s="11"/>
      <c r="R24" s="13"/>
      <c r="S24" s="11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S25" s="14"/>
      <c r="T25" s="14"/>
      <c r="U25" s="14"/>
      <c r="V25" s="11"/>
      <c r="W25" s="11"/>
      <c r="X25" s="11"/>
    </row>
    <row r="26" spans="7:24" x14ac:dyDescent="0.25">
      <c r="G26" t="s">
        <v>16</v>
      </c>
      <c r="P26" s="11"/>
      <c r="Q26" s="11"/>
      <c r="R26" s="11"/>
      <c r="S26" s="11"/>
      <c r="T26" s="11"/>
      <c r="U26" s="11"/>
      <c r="V26" s="11"/>
      <c r="W26" s="11"/>
      <c r="X26" s="11"/>
    </row>
    <row r="27" spans="7:24" x14ac:dyDescent="0.25">
      <c r="G27" t="s">
        <v>25</v>
      </c>
      <c r="P27" s="11"/>
      <c r="Q27" s="11"/>
      <c r="R27" s="11"/>
      <c r="S27" s="11"/>
      <c r="T27" s="11"/>
      <c r="U27" s="11"/>
      <c r="V27" s="11"/>
      <c r="W27" s="11"/>
      <c r="X27" s="11"/>
    </row>
    <row r="28" spans="7:24" x14ac:dyDescent="0.25">
      <c r="G28" t="s">
        <v>21</v>
      </c>
      <c r="P28" s="11"/>
      <c r="Q28" s="11"/>
      <c r="R28" s="12"/>
      <c r="S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S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S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S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11"/>
      <c r="T33" s="11"/>
      <c r="U33" s="11"/>
      <c r="V33" s="11"/>
      <c r="W33" s="11"/>
      <c r="X33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C3" sqref="C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E5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D7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J19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22" workbookViewId="0">
      <selection activeCell="T57" sqref="T5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="85" zoomScaleNormal="85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2023-08-17T11:50:00Z</dcterms:modified>
</cp:coreProperties>
</file>