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BO Sanpada_Siddharth Sitaram Rokade\"/>
    </mc:Choice>
  </mc:AlternateContent>
  <xr:revisionPtr revIDLastSave="0" documentId="13_ncr:1_{E7FD01D8-872C-465D-AC16-5059E99FA0B2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5" i="24" l="1"/>
  <c r="N8" i="24"/>
  <c r="N9" i="24"/>
  <c r="N10" i="24"/>
  <c r="N11" i="24"/>
  <c r="N12" i="24"/>
  <c r="N13" i="24"/>
  <c r="N14" i="24"/>
  <c r="N16" i="24"/>
  <c r="N17" i="24"/>
  <c r="G30" i="4"/>
  <c r="G29" i="4"/>
  <c r="Q6" i="4"/>
  <c r="Q5" i="4"/>
  <c r="C5" i="25"/>
  <c r="C4" i="25"/>
  <c r="C3" i="25"/>
  <c r="Q2" i="4"/>
  <c r="Q3" i="4"/>
  <c r="B3" i="4" s="1"/>
  <c r="C3" i="4" s="1"/>
  <c r="D3" i="4" s="1"/>
  <c r="Q4" i="4"/>
  <c r="B4" i="4" s="1"/>
  <c r="C4" i="4" s="1"/>
  <c r="D4" i="4" s="1"/>
  <c r="P5" i="4"/>
  <c r="P6" i="4"/>
  <c r="B6" i="4"/>
  <c r="C6" i="4" s="1"/>
  <c r="P7" i="4"/>
  <c r="P8" i="4"/>
  <c r="P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2" i="4"/>
  <c r="G34" i="4" s="1"/>
  <c r="C20" i="25"/>
  <c r="C16" i="25"/>
  <c r="C17" i="25" s="1"/>
  <c r="H30" i="4" l="1"/>
  <c r="B7" i="4"/>
  <c r="C7" i="4" s="1"/>
  <c r="D7" i="4" s="1"/>
  <c r="H7" i="4" s="1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2" i="4"/>
  <c r="G33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<sst xmlns="http://schemas.openxmlformats.org/spreadsheetml/2006/main" count="137" uniqueCount="95">
  <si>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</si>
  <si>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</si>
  <si>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</si>
  <si>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</si>
  <si>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</si>
  <si>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</si>
  <si>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</si>
  <si>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</si>
  <si>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</si>
  <si>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</si>
  <si>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</si>
  <si>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</si>
  <si>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</si>
  <si>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</si>
  <si>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</si>
  <si>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</si>
  <si>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</si>
  <si>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</si>
  <si>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</si>
  <si>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</si>
  <si>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</si>
  <si>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</si>
  <si>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</si>
  <si>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</si>
  <si>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</si>
  <si>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</si>
  <si>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</si>
  <si>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</si>
  <si>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</si>
  <si>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</si>
  <si>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</si>
  <si>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</si>
  <si>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</si>
  <si>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</si>
  <si>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</si>
  <si>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</si>
  <si>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</si>
  <si>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</si>
  <si>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</si>
  <si>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</si>
  <si>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</si>
  <si>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</si>
  <si>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</si>
  <si>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</si>
  <si>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</si>
  <si>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</si>
  <si>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</si>
  <si>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</si>
  <si>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</si>
  <si>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</si>
  <si>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</si>
  <si>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</si>
  <si>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</si>
  <si>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</si>
  <si>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</si>
  <si>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</si>
  <si>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</si>
  <si>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</si>
  <si>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</si>
  <si>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</si>
  <si>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</si>
  <si>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</si>
  <si>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</si>
  <si>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</si>
  <si>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</si>
  <si>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</si>
  <si>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</si>
  <si>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</si>
  <si>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</si>
  <si>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</si>
  <si>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</si>
  <si>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</si>
  <si>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</si>
  <si>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</si>
  <si>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</si>
  <si>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</si>
  <si>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</si>
  <si>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</si>
  <si>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</si>
  <si>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</si>
  <si>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</si>
  <si>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</si>
  <si>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</si>
  <si>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IGR-11.11.21</t>
  </si>
  <si>
    <t>IGR-17.02.21</t>
  </si>
  <si>
    <t>IGR-13.07.22</t>
  </si>
  <si>
    <t>IGR-22.04.22</t>
  </si>
  <si>
    <t>IGR-31.10.22</t>
  </si>
  <si>
    <t>IGR-24.11.22</t>
  </si>
  <si>
    <t>OC - 2007</t>
  </si>
  <si>
    <t>ACA</t>
  </si>
  <si>
    <t>TACA</t>
  </si>
  <si>
    <t>TERRACE</t>
  </si>
  <si>
    <t>MCA</t>
  </si>
  <si>
    <t>1.20 Crs to 1.25 Crs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</si>
</sst>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ED9D22-CE95-47F7-4A18-F9CB41D0D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C4CC9B-A219-C046-0F9D-B31844BF2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7793FB-5E8B-F3A8-F95D-B48AD0F87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0EFE1A-0AB5-386E-24D7-52236D016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216F0E-24DB-BE15-8157-84D8388F1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BF80F7-AFF6-BD82-E71F-45AC984EF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459221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D2D4BE-4B54-2AC4-E5AB-FEA2E05B7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0021" cy="8888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516379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03E6D4-85B4-60A1-2A87-10A13A3F0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37179" cy="88023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5EC519-BE5A-1952-8E47-05BAF75A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726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H27" sqref="H27:H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269719.04399999999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299119.04399999999</v>
      </c>
      <c r="D9" s="63" t="s">
        <v>62</v>
      </c>
      <c r="E9" s="64">
        <f>C9/10.764</f>
        <v>27788.837235228541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2007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16</v>
      </c>
      <c r="D13" s="70">
        <f>D12-C13</f>
        <v>84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N15" sqref="N15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>
        <v>8.11</v>
      </c>
      <c r="M5" s="46">
        <v>18</v>
      </c>
      <c r="N5" s="46">
        <f t="shared" ref="N5:N17" si="6">L5*M5</f>
        <v>145.97999999999999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>
        <v>7.1</v>
      </c>
      <c r="M6" s="46">
        <v>6.9</v>
      </c>
      <c r="N6" s="46">
        <f t="shared" si="6"/>
        <v>48.99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>
        <v>2.1</v>
      </c>
      <c r="M7" s="46">
        <v>5.9</v>
      </c>
      <c r="N7" s="46">
        <f t="shared" si="6"/>
        <v>12.39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>
        <v>12.4</v>
      </c>
      <c r="M8" s="46">
        <v>9.6999999999999993</v>
      </c>
      <c r="N8" s="46">
        <f t="shared" si="6"/>
        <v>120.28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>
        <v>9.3000000000000007</v>
      </c>
      <c r="M9" s="46">
        <v>15.9</v>
      </c>
      <c r="N9" s="46">
        <f t="shared" si="6"/>
        <v>147.87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>
        <v>6.4</v>
      </c>
      <c r="M10" s="46">
        <v>3.1</v>
      </c>
      <c r="N10" s="46">
        <f t="shared" si="6"/>
        <v>19.840000000000003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>
        <v>3</v>
      </c>
      <c r="M11" s="46">
        <v>4</v>
      </c>
      <c r="N11" s="46">
        <f t="shared" si="6"/>
        <v>12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>
        <v>4.7</v>
      </c>
      <c r="M12" s="46">
        <v>3.5</v>
      </c>
      <c r="N12" s="46">
        <f t="shared" si="6"/>
        <v>16.45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>
        <v>8.3000000000000007</v>
      </c>
      <c r="M13" s="46">
        <v>6.6</v>
      </c>
      <c r="N13" s="46">
        <f t="shared" si="6"/>
        <v>54.78</v>
      </c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>
        <v>12.6</v>
      </c>
      <c r="M14" s="46">
        <v>5</v>
      </c>
      <c r="N14" s="46">
        <f t="shared" si="6"/>
        <v>63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>
        <f>SUM(N5:N14)</f>
        <v>641.58000000000004</v>
      </c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6">
        <f t="shared" si="6"/>
        <v>0</v>
      </c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6">
        <f t="shared" si="6"/>
        <v>0</v>
      </c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L22" sqref="L2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19300</v>
      </c>
      <c r="D3" s="24" t="s">
        <v>75</v>
      </c>
      <c r="E3" s="6" t="s">
        <v>90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16800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16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44</v>
      </c>
      <c r="D8" s="26">
        <v>2007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24</v>
      </c>
      <c r="D10" s="26"/>
      <c r="F10" s="19"/>
    </row>
    <row r="11" spans="1:6" x14ac:dyDescent="0.25">
      <c r="A11" s="16"/>
      <c r="B11" s="27"/>
      <c r="C11" s="28">
        <f>C10%</f>
        <v>0.24</v>
      </c>
      <c r="D11" s="28"/>
      <c r="F11" s="19"/>
    </row>
    <row r="12" spans="1:6" x14ac:dyDescent="0.25">
      <c r="A12" s="16" t="s">
        <v>21</v>
      </c>
      <c r="B12" s="20"/>
      <c r="C12" s="21">
        <f>C6*C11</f>
        <v>600</v>
      </c>
      <c r="D12" s="24"/>
      <c r="F12" s="19"/>
    </row>
    <row r="13" spans="1:6" x14ac:dyDescent="0.25">
      <c r="A13" s="16" t="s">
        <v>22</v>
      </c>
      <c r="B13" s="20"/>
      <c r="C13" s="21">
        <f>C6-C12</f>
        <v>1900</v>
      </c>
      <c r="D13" s="24"/>
      <c r="F13" s="19"/>
    </row>
    <row r="14" spans="1:6" x14ac:dyDescent="0.25">
      <c r="A14" s="16" t="s">
        <v>15</v>
      </c>
      <c r="B14" s="20"/>
      <c r="C14" s="21">
        <f>C5</f>
        <v>16800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18700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644</v>
      </c>
      <c r="D18" s="26"/>
      <c r="F18" s="19"/>
    </row>
    <row r="19" spans="1:6" x14ac:dyDescent="0.25">
      <c r="A19" s="16" t="s">
        <v>73</v>
      </c>
      <c r="B19" s="6"/>
      <c r="C19" s="32">
        <f>C18*C16</f>
        <v>12042800</v>
      </c>
      <c r="D19" s="33"/>
      <c r="E19" s="70"/>
      <c r="F19" s="34"/>
    </row>
    <row r="20" spans="1:6" x14ac:dyDescent="0.25">
      <c r="A20" s="16" t="s">
        <v>24</v>
      </c>
      <c r="C20" s="35">
        <f>C19*90%</f>
        <v>10838520</v>
      </c>
      <c r="D20" s="32"/>
      <c r="F20" s="19"/>
    </row>
    <row r="21" spans="1:6" x14ac:dyDescent="0.25">
      <c r="A21" s="16" t="s">
        <v>25</v>
      </c>
      <c r="C21" s="35">
        <f>C19*80%</f>
        <v>9634240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1610000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25089.166666666668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"/>
  <sheetViews>
    <sheetView tabSelected="1" workbookViewId="0">
      <selection activeCell="F10" activeCellId="2" sqref="F6 F8 F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396.66666666666669</v>
      </c>
      <c r="C2" s="4">
        <f t="shared" ref="C2:C16" si="1">B2*1.2</f>
        <v>476</v>
      </c>
      <c r="D2" s="4">
        <f t="shared" ref="D2:D16" si="2">C2*1.2</f>
        <v>571.19999999999993</v>
      </c>
      <c r="E2" s="5">
        <f t="shared" ref="E2:E16" si="3">R2</f>
        <v>3800000</v>
      </c>
      <c r="F2" s="4">
        <f t="shared" ref="F2:F15" si="4">ROUND((E2/B2),0)</f>
        <v>9580</v>
      </c>
      <c r="G2" s="4">
        <f t="shared" ref="G2:G15" si="5">ROUND((E2/C2),0)</f>
        <v>7983</v>
      </c>
      <c r="H2" s="4">
        <f t="shared" ref="H2:H15" si="6">ROUND((E2/D2),0)</f>
        <v>6653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476</v>
      </c>
      <c r="Q2">
        <f t="shared" ref="Q2:Q10" si="9">P2/1.2</f>
        <v>396.66666666666669</v>
      </c>
      <c r="R2" s="2">
        <v>3800000</v>
      </c>
      <c r="S2" s="2" t="s">
        <v>84</v>
      </c>
    </row>
    <row r="3" spans="1:19" x14ac:dyDescent="0.25">
      <c r="A3" s="4">
        <v>2</v>
      </c>
      <c r="B3" s="4">
        <f t="shared" si="0"/>
        <v>600</v>
      </c>
      <c r="C3" s="4">
        <f t="shared" si="1"/>
        <v>720</v>
      </c>
      <c r="D3" s="4">
        <f t="shared" si="2"/>
        <v>864</v>
      </c>
      <c r="E3" s="5">
        <f t="shared" si="3"/>
        <v>9300000</v>
      </c>
      <c r="F3" s="4">
        <f t="shared" si="4"/>
        <v>15500</v>
      </c>
      <c r="G3" s="4">
        <f t="shared" si="5"/>
        <v>12917</v>
      </c>
      <c r="H3" s="4">
        <f t="shared" si="6"/>
        <v>10764</v>
      </c>
      <c r="I3" s="4">
        <f t="shared" si="7"/>
        <v>0</v>
      </c>
      <c r="J3" s="4">
        <f t="shared" si="8"/>
        <v>0</v>
      </c>
      <c r="O3">
        <v>0</v>
      </c>
      <c r="P3">
        <v>720</v>
      </c>
      <c r="Q3">
        <f t="shared" si="9"/>
        <v>600</v>
      </c>
      <c r="R3" s="2">
        <v>9300000</v>
      </c>
      <c r="S3" s="2" t="s">
        <v>83</v>
      </c>
    </row>
    <row r="4" spans="1:19" x14ac:dyDescent="0.25">
      <c r="A4" s="4">
        <v>3</v>
      </c>
      <c r="B4" s="4">
        <f t="shared" si="0"/>
        <v>803.33333333333337</v>
      </c>
      <c r="C4" s="4">
        <f t="shared" si="1"/>
        <v>964</v>
      </c>
      <c r="D4" s="4">
        <f t="shared" si="2"/>
        <v>1156.8</v>
      </c>
      <c r="E4" s="5">
        <f t="shared" si="3"/>
        <v>15500000</v>
      </c>
      <c r="F4" s="4">
        <f t="shared" si="4"/>
        <v>19295</v>
      </c>
      <c r="G4" s="4">
        <f t="shared" si="5"/>
        <v>16079</v>
      </c>
      <c r="H4" s="4">
        <f t="shared" si="6"/>
        <v>13399</v>
      </c>
      <c r="I4" s="4">
        <f t="shared" si="7"/>
        <v>0</v>
      </c>
      <c r="J4" s="4">
        <f t="shared" si="8"/>
        <v>0</v>
      </c>
      <c r="O4">
        <v>0</v>
      </c>
      <c r="P4">
        <v>964</v>
      </c>
      <c r="Q4">
        <f t="shared" si="9"/>
        <v>803.33333333333337</v>
      </c>
      <c r="R4" s="2">
        <v>15500000</v>
      </c>
      <c r="S4" s="2" t="s">
        <v>85</v>
      </c>
    </row>
    <row r="5" spans="1:19" x14ac:dyDescent="0.25">
      <c r="A5" s="4">
        <v>4</v>
      </c>
      <c r="B5" s="4">
        <f t="shared" si="0"/>
        <v>535.58434799999998</v>
      </c>
      <c r="C5" s="4">
        <f t="shared" si="1"/>
        <v>642.70121759999995</v>
      </c>
      <c r="D5" s="4">
        <f t="shared" si="2"/>
        <v>771.24146111999994</v>
      </c>
      <c r="E5" s="5">
        <f t="shared" si="3"/>
        <v>8500000</v>
      </c>
      <c r="F5" s="4">
        <f t="shared" si="4"/>
        <v>15871</v>
      </c>
      <c r="G5" s="4">
        <f t="shared" si="5"/>
        <v>13225</v>
      </c>
      <c r="H5" s="4">
        <f t="shared" si="6"/>
        <v>11021</v>
      </c>
      <c r="I5" s="4">
        <f t="shared" si="7"/>
        <v>0</v>
      </c>
      <c r="J5" s="4">
        <f t="shared" si="8"/>
        <v>0</v>
      </c>
      <c r="O5">
        <v>0</v>
      </c>
      <c r="P5">
        <f t="shared" ref="P5:P9" si="10">O5/1.2</f>
        <v>0</v>
      </c>
      <c r="Q5">
        <f>49.757*10.764</f>
        <v>535.58434799999998</v>
      </c>
      <c r="R5" s="2">
        <v>8500000</v>
      </c>
      <c r="S5" s="2" t="s">
        <v>86</v>
      </c>
    </row>
    <row r="6" spans="1:19" x14ac:dyDescent="0.25">
      <c r="A6" s="4">
        <v>5</v>
      </c>
      <c r="B6" s="4">
        <f t="shared" si="0"/>
        <v>315.32061599999997</v>
      </c>
      <c r="C6" s="4">
        <f t="shared" si="1"/>
        <v>378.38473919999996</v>
      </c>
      <c r="D6" s="4">
        <f t="shared" si="2"/>
        <v>454.06168703999992</v>
      </c>
      <c r="E6" s="5">
        <f t="shared" si="3"/>
        <v>5600000</v>
      </c>
      <c r="F6" s="78">
        <f t="shared" si="4"/>
        <v>17760</v>
      </c>
      <c r="G6" s="78">
        <f t="shared" si="5"/>
        <v>14800</v>
      </c>
      <c r="H6" s="78">
        <f t="shared" si="6"/>
        <v>12333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f>29.294*10.764</f>
        <v>315.32061599999997</v>
      </c>
      <c r="R6" s="79">
        <v>5600000</v>
      </c>
      <c r="S6" s="79" t="s">
        <v>87</v>
      </c>
    </row>
    <row r="7" spans="1:19" x14ac:dyDescent="0.25">
      <c r="A7" s="4">
        <v>6</v>
      </c>
      <c r="B7" s="4">
        <f t="shared" si="0"/>
        <v>539</v>
      </c>
      <c r="C7" s="4">
        <f t="shared" si="1"/>
        <v>646.79999999999995</v>
      </c>
      <c r="D7" s="4">
        <f t="shared" si="2"/>
        <v>776.16</v>
      </c>
      <c r="E7" s="5">
        <f t="shared" si="3"/>
        <v>7300000</v>
      </c>
      <c r="F7" s="4">
        <f t="shared" si="4"/>
        <v>13544</v>
      </c>
      <c r="G7" s="4">
        <f t="shared" si="5"/>
        <v>11286</v>
      </c>
      <c r="H7" s="4">
        <f t="shared" si="6"/>
        <v>9405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v>539</v>
      </c>
      <c r="R7" s="2">
        <v>7300000</v>
      </c>
      <c r="S7" s="2" t="s">
        <v>88</v>
      </c>
    </row>
    <row r="8" spans="1:19" x14ac:dyDescent="0.25">
      <c r="A8" s="4">
        <v>7</v>
      </c>
      <c r="B8" s="4">
        <f t="shared" si="0"/>
        <v>650</v>
      </c>
      <c r="C8" s="4">
        <f t="shared" si="1"/>
        <v>780</v>
      </c>
      <c r="D8" s="4">
        <f t="shared" si="2"/>
        <v>936</v>
      </c>
      <c r="E8" s="5">
        <f t="shared" si="3"/>
        <v>15000000</v>
      </c>
      <c r="F8" s="78">
        <f t="shared" si="4"/>
        <v>23077</v>
      </c>
      <c r="G8" s="78">
        <f t="shared" si="5"/>
        <v>19231</v>
      </c>
      <c r="H8" s="78">
        <f t="shared" si="6"/>
        <v>16026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">
        <v>650</v>
      </c>
      <c r="R8" s="79">
        <v>15000000</v>
      </c>
      <c r="S8" s="2"/>
    </row>
    <row r="9" spans="1:19" x14ac:dyDescent="0.25">
      <c r="A9" s="4">
        <v>8</v>
      </c>
      <c r="B9" s="4">
        <f t="shared" si="0"/>
        <v>850</v>
      </c>
      <c r="C9" s="4">
        <f t="shared" si="1"/>
        <v>1020</v>
      </c>
      <c r="D9" s="4">
        <f t="shared" si="2"/>
        <v>1224</v>
      </c>
      <c r="E9" s="5">
        <f t="shared" si="3"/>
        <v>12000000</v>
      </c>
      <c r="F9" s="4">
        <f t="shared" si="4"/>
        <v>14118</v>
      </c>
      <c r="G9" s="4">
        <f t="shared" si="5"/>
        <v>11765</v>
      </c>
      <c r="H9" s="4">
        <f t="shared" si="6"/>
        <v>9804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v>850</v>
      </c>
      <c r="R9" s="2">
        <v>12000000</v>
      </c>
      <c r="S9" s="2"/>
    </row>
    <row r="10" spans="1:19" x14ac:dyDescent="0.25">
      <c r="A10" s="4">
        <v>9</v>
      </c>
      <c r="B10" s="4">
        <f t="shared" si="0"/>
        <v>775</v>
      </c>
      <c r="C10" s="4">
        <f t="shared" si="1"/>
        <v>930</v>
      </c>
      <c r="D10" s="4">
        <f t="shared" si="2"/>
        <v>1116</v>
      </c>
      <c r="E10" s="5">
        <f t="shared" si="3"/>
        <v>17500000</v>
      </c>
      <c r="F10" s="78">
        <f t="shared" si="4"/>
        <v>22581</v>
      </c>
      <c r="G10" s="78">
        <f t="shared" si="5"/>
        <v>18817</v>
      </c>
      <c r="H10" s="78">
        <f t="shared" si="6"/>
        <v>15681</v>
      </c>
      <c r="I10" s="78">
        <f t="shared" si="7"/>
        <v>0</v>
      </c>
      <c r="J10" s="78">
        <f t="shared" si="8"/>
        <v>0</v>
      </c>
      <c r="K10" s="7"/>
      <c r="L10" s="7"/>
      <c r="M10" s="7"/>
      <c r="N10" s="7"/>
      <c r="O10" s="7">
        <v>0</v>
      </c>
      <c r="P10" s="7">
        <v>930</v>
      </c>
      <c r="Q10" s="7">
        <f t="shared" si="9"/>
        <v>775</v>
      </c>
      <c r="R10" s="79">
        <v>17500000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4" t="s">
        <v>89</v>
      </c>
    </row>
    <row r="24" spans="1:19" s="10" customFormat="1" x14ac:dyDescent="0.25">
      <c r="F24" s="73" t="s">
        <v>94</v>
      </c>
    </row>
    <row r="25" spans="1:19" s="10" customFormat="1" x14ac:dyDescent="0.25">
      <c r="F25" s="73"/>
    </row>
    <row r="26" spans="1:19" s="10" customFormat="1" x14ac:dyDescent="0.25">
      <c r="F26" s="57" t="s">
        <v>93</v>
      </c>
      <c r="G26" s="57">
        <v>642</v>
      </c>
    </row>
    <row r="27" spans="1:19" s="10" customFormat="1" x14ac:dyDescent="0.25">
      <c r="F27" s="57" t="s">
        <v>90</v>
      </c>
      <c r="G27" s="57">
        <v>604</v>
      </c>
    </row>
    <row r="28" spans="1:19" s="10" customFormat="1" x14ac:dyDescent="0.25">
      <c r="F28" s="57" t="s">
        <v>92</v>
      </c>
      <c r="G28" s="57">
        <v>40</v>
      </c>
    </row>
    <row r="29" spans="1:19" s="10" customFormat="1" x14ac:dyDescent="0.25">
      <c r="C29" s="72" t="s">
        <v>74</v>
      </c>
      <c r="D29" s="72"/>
      <c r="F29" s="57" t="s">
        <v>91</v>
      </c>
      <c r="G29" s="57">
        <f>SUM(G27:G28)</f>
        <v>644</v>
      </c>
    </row>
    <row r="30" spans="1:19" s="10" customFormat="1" x14ac:dyDescent="0.25">
      <c r="C30" s="72" t="s">
        <v>1</v>
      </c>
      <c r="D30" s="72"/>
      <c r="F30" s="57" t="s">
        <v>71</v>
      </c>
      <c r="G30" s="57">
        <f>G29*1.2</f>
        <v>772.8</v>
      </c>
      <c r="H30" s="10">
        <f>G30/G29</f>
        <v>1.2</v>
      </c>
    </row>
    <row r="31" spans="1:19" s="10" customFormat="1" x14ac:dyDescent="0.25">
      <c r="F31" s="57" t="s">
        <v>72</v>
      </c>
      <c r="G31" s="57"/>
    </row>
    <row r="32" spans="1:19" s="10" customFormat="1" x14ac:dyDescent="0.25">
      <c r="C32" s="75"/>
      <c r="D32" s="75"/>
      <c r="F32" s="75" t="s">
        <v>73</v>
      </c>
      <c r="G32" s="75">
        <f>G30*G31</f>
        <v>0</v>
      </c>
      <c r="H32" s="10" t="e">
        <f>G32/D30</f>
        <v>#DIV/0!</v>
      </c>
    </row>
    <row r="33" spans="3:7" s="10" customFormat="1" x14ac:dyDescent="0.25">
      <c r="C33" s="75"/>
      <c r="D33" s="75"/>
      <c r="F33" s="75" t="s">
        <v>24</v>
      </c>
      <c r="G33" s="75">
        <f>G32*90%</f>
        <v>0</v>
      </c>
    </row>
    <row r="34" spans="3:7" s="10" customFormat="1" x14ac:dyDescent="0.25">
      <c r="C34" s="75"/>
      <c r="D34" s="75"/>
      <c r="F34" s="75" t="s">
        <v>25</v>
      </c>
      <c r="G34" s="75">
        <f>G32*80%</f>
        <v>0</v>
      </c>
    </row>
    <row r="35" spans="3:7" s="10" customFormat="1" x14ac:dyDescent="0.25">
      <c r="C35" s="75"/>
      <c r="D35" s="75"/>
    </row>
    <row r="36" spans="3:7" s="10" customFormat="1" x14ac:dyDescent="0.25">
      <c r="C36" s="75"/>
      <c r="D36" s="75"/>
    </row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  <row r="41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2023-08-19T06:00:21Z</dcterms:modified>
</cp:coreProperties>
</file>