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Sion_Rajesh Bhagwan Waghe\"/>
    </mc:Choice>
  </mc:AlternateContent>
  <xr:revisionPtr revIDLastSave="0" documentId="13_ncr:1_{093302D1-BF32-4C32-B9F4-260D622711E6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8" i="4" l="1"/>
  <c r="J27" i="4"/>
  <c r="I27" i="4"/>
  <c r="I30" i="4" s="1"/>
  <c r="C4" i="25"/>
  <c r="H27" i="4" l="1"/>
  <c r="N12" i="24"/>
  <c r="Q4" i="4"/>
  <c r="B4" i="4" s="1"/>
  <c r="C4" i="4" s="1"/>
  <c r="D4" i="4" s="1"/>
  <c r="J4" i="4"/>
  <c r="I4" i="4"/>
  <c r="P2" i="4"/>
  <c r="D34" i="4"/>
  <c r="C5" i="25"/>
  <c r="Q2" i="4"/>
  <c r="B2" i="4" s="1"/>
  <c r="C2" i="4" s="1"/>
  <c r="Q3" i="4"/>
  <c r="B3" i="4" s="1"/>
  <c r="C3" i="4" s="1"/>
  <c r="D3" i="4" s="1"/>
  <c r="P5" i="4"/>
  <c r="P6" i="4"/>
  <c r="B6" i="4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G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l="1"/>
  <c r="C21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<sst xmlns="http://schemas.openxmlformats.org/spreadsheetml/2006/main" count="136" uniqueCount="93">
  <si>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</si>
  <si>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</si>
  <si>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</si>
  <si>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</si>
  <si>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</si>
  <si>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</si>
  <si>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</si>
  <si>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</si>
  <si>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</si>
  <si>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</si>
  <si>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</si>
  <si>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</si>
  <si>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</si>
  <si>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</si>
  <si>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</si>
  <si>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</si>
  <si>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</si>
  <si>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</si>
  <si>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</si>
  <si>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</si>
  <si>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</si>
  <si>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</si>
  <si>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</si>
  <si>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</si>
  <si>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</si>
  <si>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</si>
  <si>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</si>
  <si>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</si>
  <si>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</si>
  <si>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</si>
  <si>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</si>
  <si>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</si>
  <si>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</si>
  <si>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</si>
  <si>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</si>
  <si>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</si>
  <si>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</si>
  <si>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</si>
  <si>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</si>
  <si>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</si>
  <si>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</si>
  <si>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</si>
  <si>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</si>
  <si>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</si>
  <si>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</si>
  <si>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</si>
  <si>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</si>
  <si>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</si>
  <si>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</si>
  <si>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</si>
  <si>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</si>
  <si>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</si>
  <si>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</si>
  <si>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</si>
  <si>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</si>
  <si>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</si>
  <si>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</si>
  <si>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</si>
  <si>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</si>
  <si>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</si>
  <si>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</si>
  <si>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</si>
  <si>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</si>
  <si>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</si>
  <si>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</si>
  <si>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</si>
  <si>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</si>
  <si>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</si>
  <si>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</si>
  <si>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</si>
  <si>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</si>
  <si>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</si>
  <si>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</si>
  <si>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</si>
  <si>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</si>
  <si>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</si>
  <si>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</si>
  <si>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</si>
  <si>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</si>
  <si>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</si>
  <si>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</si>
  <si>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</si>
  <si>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</si>
  <si>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</si>
  <si>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PREV VAL - 2016 - BASAVARAJ</t>
  </si>
  <si>
    <t>22.06.2016</t>
  </si>
  <si>
    <t>ACA</t>
  </si>
  <si>
    <t>RATE</t>
  </si>
  <si>
    <t>IGR-27.03.23</t>
  </si>
  <si>
    <t>IGR-20.06.23</t>
  </si>
  <si>
    <t>YOC - 2015</t>
  </si>
  <si>
    <t>MCA</t>
  </si>
  <si>
    <t>22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</si>
</sst>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43" fontId="3" fillId="0" borderId="4" xfId="0" applyNumberFormat="1" applyFont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DC7C18-0F7F-35D8-8B9E-D8805071B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7F82B-6176-FFD7-62DE-1C70141C0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68896</xdr:colOff>
      <xdr:row>47</xdr:row>
      <xdr:rowOff>106039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1E1D78-664D-3637-7A83-8AE81DEF6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18496" cy="9059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27</xdr:col>
      <xdr:colOff>11824</xdr:colOff>
      <xdr:row>49</xdr:row>
      <xdr:rowOff>153651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BA9703-DF8A-450E-49FB-72FDA9E69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471024" cy="8964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EE20CC-5BAE-34A5-941C-8DCE1C2BB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89833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7D2371-8AA8-6CC9-A1DD-01A7F0B7C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792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15E887-A2A2-EFB6-D13A-706B42CCB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879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v>53500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C3*0%</f>
        <v>0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53500</v>
      </c>
      <c r="D5" s="62" t="s">
        <v>62</v>
      </c>
      <c r="E5" s="63">
        <f>C5/10.764</f>
        <v>4970.271274619101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12900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40600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37352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50252</v>
      </c>
      <c r="D9" s="62" t="s">
        <v>62</v>
      </c>
      <c r="E9" s="63">
        <f>C9/10.764</f>
        <v>4668.5247120029735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2023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2015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8</v>
      </c>
      <c r="D13" s="69">
        <f>D12-C13</f>
        <v>92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H33" sqref="H33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>
        <v>10.5</v>
      </c>
      <c r="M5" s="45">
        <v>10.1</v>
      </c>
      <c r="N5" s="45">
        <f t="shared" ref="N5:N11" si="6">L5*M5</f>
        <v>106.05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>
        <v>4</v>
      </c>
      <c r="M6" s="45">
        <v>3</v>
      </c>
      <c r="N6" s="45">
        <f t="shared" si="6"/>
        <v>12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>
        <v>3</v>
      </c>
      <c r="M7" s="45">
        <v>4</v>
      </c>
      <c r="N7" s="45">
        <f t="shared" si="6"/>
        <v>12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>
        <v>11.1</v>
      </c>
      <c r="M8" s="45">
        <v>7.5</v>
      </c>
      <c r="N8" s="45">
        <f t="shared" si="6"/>
        <v>83.25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>
        <v>6.7</v>
      </c>
      <c r="M9" s="45">
        <v>4.8</v>
      </c>
      <c r="N9" s="45">
        <f t="shared" si="6"/>
        <v>32.159999999999997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>
        <v>2</v>
      </c>
      <c r="M10" s="45">
        <v>3</v>
      </c>
      <c r="N10" s="45">
        <f t="shared" si="6"/>
        <v>6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>
        <v>3.1</v>
      </c>
      <c r="M11" s="45">
        <v>3.1</v>
      </c>
      <c r="N11" s="45">
        <f t="shared" si="6"/>
        <v>9.6100000000000012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261.07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I9" sqref="I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12100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9600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300</v>
      </c>
      <c r="D12" s="24"/>
      <c r="F12" s="19"/>
    </row>
    <row r="13" spans="1:6" x14ac:dyDescent="0.25">
      <c r="A13" s="16" t="s">
        <v>22</v>
      </c>
      <c r="B13" s="20"/>
      <c r="C13" s="21">
        <f>C6-C12</f>
        <v>2200</v>
      </c>
      <c r="D13" s="24"/>
      <c r="F13" s="19"/>
    </row>
    <row r="14" spans="1:6" x14ac:dyDescent="0.25">
      <c r="A14" s="16" t="s">
        <v>15</v>
      </c>
      <c r="B14" s="20"/>
      <c r="C14" s="21">
        <f>C5</f>
        <v>9600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11800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BUA</v>
      </c>
      <c r="B18" s="7"/>
      <c r="C18" s="31">
        <v>209</v>
      </c>
      <c r="D18" s="26"/>
      <c r="F18" s="19"/>
    </row>
    <row r="19" spans="1:6" x14ac:dyDescent="0.25">
      <c r="A19" s="16" t="s">
        <v>73</v>
      </c>
      <c r="B19" s="6"/>
      <c r="C19" s="32">
        <f>C18*C16</f>
        <v>2466200</v>
      </c>
      <c r="D19" s="78"/>
      <c r="E19" s="69"/>
      <c r="F19" s="33"/>
    </row>
    <row r="20" spans="1:6" x14ac:dyDescent="0.25">
      <c r="A20" s="16" t="s">
        <v>24</v>
      </c>
      <c r="C20" s="34">
        <f>C19*85%</f>
        <v>2096270</v>
      </c>
      <c r="D20" s="32"/>
      <c r="F20" s="19"/>
    </row>
    <row r="21" spans="1:6" x14ac:dyDescent="0.25">
      <c r="A21" s="16" t="s">
        <v>25</v>
      </c>
      <c r="C21" s="34">
        <f>C19*70%</f>
        <v>1726340</v>
      </c>
      <c r="D21" s="34"/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522500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5137.916666666667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J27" sqref="J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399.97230000000002</v>
      </c>
      <c r="C2" s="4">
        <f t="shared" ref="C2:C16" si="1">B2*1.2</f>
        <v>479.96676000000002</v>
      </c>
      <c r="D2" s="4">
        <f t="shared" ref="D2:D16" si="2">C2*1.2</f>
        <v>575.96011199999998</v>
      </c>
      <c r="E2" s="5">
        <f t="shared" ref="E2:E16" si="3">R2</f>
        <v>3500000</v>
      </c>
      <c r="F2" s="76">
        <f t="shared" ref="F2:F15" si="4">ROUND((E2/B2),0)</f>
        <v>8751</v>
      </c>
      <c r="G2" s="76">
        <f t="shared" ref="G2:G15" si="5">ROUND((E2/C2),0)</f>
        <v>7292</v>
      </c>
      <c r="H2" s="76">
        <f t="shared" ref="H2:H15" si="6">ROUND((E2/D2),0)</f>
        <v>6077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0</v>
      </c>
      <c r="P2" s="7">
        <f>44.59*10.764</f>
        <v>479.96676000000002</v>
      </c>
      <c r="Q2" s="7">
        <f t="shared" ref="Q2:Q10" si="9">P2/1.2</f>
        <v>399.97230000000002</v>
      </c>
      <c r="R2" s="77">
        <v>3500000</v>
      </c>
      <c r="S2" s="77" t="s">
        <v>88</v>
      </c>
    </row>
    <row r="3" spans="1:19" x14ac:dyDescent="0.25">
      <c r="A3" s="4">
        <v>2</v>
      </c>
      <c r="B3" s="4">
        <f t="shared" si="0"/>
        <v>251.66666666666669</v>
      </c>
      <c r="C3" s="4">
        <f t="shared" si="1"/>
        <v>302</v>
      </c>
      <c r="D3" s="4">
        <f t="shared" si="2"/>
        <v>362.4</v>
      </c>
      <c r="E3" s="5">
        <f t="shared" si="3"/>
        <v>2550000</v>
      </c>
      <c r="F3" s="76">
        <f t="shared" si="4"/>
        <v>10132</v>
      </c>
      <c r="G3" s="76">
        <f t="shared" si="5"/>
        <v>8444</v>
      </c>
      <c r="H3" s="76">
        <f t="shared" si="6"/>
        <v>7036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v>302</v>
      </c>
      <c r="Q3" s="7">
        <f t="shared" si="9"/>
        <v>251.66666666666669</v>
      </c>
      <c r="R3" s="77">
        <v>2550000</v>
      </c>
      <c r="S3" s="77" t="s">
        <v>89</v>
      </c>
    </row>
    <row r="4" spans="1:19" x14ac:dyDescent="0.25">
      <c r="A4" s="4">
        <v>3</v>
      </c>
      <c r="B4" s="4">
        <f t="shared" si="0"/>
        <v>479.16666666666669</v>
      </c>
      <c r="C4" s="4">
        <f t="shared" si="1"/>
        <v>575</v>
      </c>
      <c r="D4" s="4">
        <f t="shared" si="2"/>
        <v>690</v>
      </c>
      <c r="E4" s="5">
        <f t="shared" si="3"/>
        <v>4500000</v>
      </c>
      <c r="F4" s="76">
        <f t="shared" si="4"/>
        <v>9391</v>
      </c>
      <c r="G4" s="76">
        <f t="shared" ref="G4" si="10">ROUND((E4/C4),0)</f>
        <v>7826</v>
      </c>
      <c r="H4" s="76">
        <f t="shared" ref="H4" si="11">ROUND((E4/D4),0)</f>
        <v>6522</v>
      </c>
      <c r="I4" s="76">
        <f t="shared" ref="I4" si="12">T4</f>
        <v>0</v>
      </c>
      <c r="J4" s="76">
        <f t="shared" ref="J4" si="13">U4</f>
        <v>0</v>
      </c>
      <c r="K4" s="7"/>
      <c r="L4" s="7"/>
      <c r="M4" s="7"/>
      <c r="N4" s="7"/>
      <c r="O4" s="7">
        <v>0</v>
      </c>
      <c r="P4" s="7">
        <v>575</v>
      </c>
      <c r="Q4" s="7">
        <f t="shared" ref="Q4" si="14">P4/1.2</f>
        <v>479.16666666666669</v>
      </c>
      <c r="R4" s="77">
        <v>4500000</v>
      </c>
      <c r="S4" s="2"/>
    </row>
    <row r="5" spans="1:19" x14ac:dyDescent="0.25">
      <c r="A5" s="4">
        <v>4</v>
      </c>
      <c r="B5" s="4">
        <f t="shared" si="0"/>
        <v>343</v>
      </c>
      <c r="C5" s="4">
        <f t="shared" si="1"/>
        <v>411.59999999999997</v>
      </c>
      <c r="D5" s="4">
        <f t="shared" si="2"/>
        <v>493.91999999999996</v>
      </c>
      <c r="E5" s="5">
        <f t="shared" si="3"/>
        <v>3850000</v>
      </c>
      <c r="F5" s="76">
        <f t="shared" si="4"/>
        <v>11224</v>
      </c>
      <c r="G5" s="76">
        <f t="shared" si="5"/>
        <v>9354</v>
      </c>
      <c r="H5" s="76">
        <f t="shared" si="6"/>
        <v>7795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f t="shared" ref="P5:P10" si="15">O5/1.2</f>
        <v>0</v>
      </c>
      <c r="Q5" s="7">
        <v>343</v>
      </c>
      <c r="R5" s="77">
        <v>3850000</v>
      </c>
      <c r="S5" s="2"/>
    </row>
    <row r="6" spans="1:19" x14ac:dyDescent="0.25">
      <c r="A6" s="4">
        <v>5</v>
      </c>
      <c r="B6" s="4">
        <f t="shared" si="0"/>
        <v>430</v>
      </c>
      <c r="C6" s="4">
        <f t="shared" si="1"/>
        <v>516</v>
      </c>
      <c r="D6" s="4">
        <f t="shared" si="2"/>
        <v>619.19999999999993</v>
      </c>
      <c r="E6" s="5">
        <f t="shared" si="3"/>
        <v>3200000</v>
      </c>
      <c r="F6" s="4">
        <f t="shared" si="4"/>
        <v>7442</v>
      </c>
      <c r="G6" s="4">
        <f t="shared" si="5"/>
        <v>6202</v>
      </c>
      <c r="H6" s="4">
        <f t="shared" si="6"/>
        <v>5168</v>
      </c>
      <c r="I6" s="4">
        <f t="shared" si="7"/>
        <v>0</v>
      </c>
      <c r="J6" s="4">
        <f t="shared" si="8"/>
        <v>0</v>
      </c>
      <c r="O6">
        <v>0</v>
      </c>
      <c r="P6">
        <f t="shared" si="15"/>
        <v>0</v>
      </c>
      <c r="Q6">
        <v>430</v>
      </c>
      <c r="R6" s="2">
        <v>3200000</v>
      </c>
      <c r="S6" s="2"/>
    </row>
    <row r="7" spans="1:19" x14ac:dyDescent="0.25">
      <c r="A7" s="4">
        <v>6</v>
      </c>
      <c r="B7" s="4">
        <f t="shared" si="0"/>
        <v>361.66666666666669</v>
      </c>
      <c r="C7" s="4">
        <f t="shared" si="1"/>
        <v>434</v>
      </c>
      <c r="D7" s="4">
        <f t="shared" si="2"/>
        <v>520.79999999999995</v>
      </c>
      <c r="E7" s="5">
        <f t="shared" si="3"/>
        <v>3600000</v>
      </c>
      <c r="F7" s="76">
        <f t="shared" si="4"/>
        <v>9954</v>
      </c>
      <c r="G7" s="76">
        <f t="shared" si="5"/>
        <v>8295</v>
      </c>
      <c r="H7" s="76">
        <f t="shared" si="6"/>
        <v>6912</v>
      </c>
      <c r="I7" s="76">
        <f t="shared" si="7"/>
        <v>0</v>
      </c>
      <c r="J7" s="76">
        <f t="shared" si="8"/>
        <v>0</v>
      </c>
      <c r="K7" s="7"/>
      <c r="L7" s="7"/>
      <c r="M7" s="7"/>
      <c r="N7" s="7"/>
      <c r="O7" s="7">
        <v>0</v>
      </c>
      <c r="P7" s="7">
        <v>434</v>
      </c>
      <c r="Q7" s="7">
        <f t="shared" si="9"/>
        <v>361.66666666666669</v>
      </c>
      <c r="R7" s="77">
        <v>3600000</v>
      </c>
      <c r="S7" s="2"/>
    </row>
    <row r="8" spans="1:19" x14ac:dyDescent="0.25">
      <c r="A8" s="4">
        <v>7</v>
      </c>
      <c r="B8" s="4">
        <f t="shared" si="0"/>
        <v>541.66666666666674</v>
      </c>
      <c r="C8" s="4">
        <f t="shared" si="1"/>
        <v>650.00000000000011</v>
      </c>
      <c r="D8" s="4">
        <f t="shared" si="2"/>
        <v>780.00000000000011</v>
      </c>
      <c r="E8" s="5">
        <f t="shared" si="3"/>
        <v>3450000</v>
      </c>
      <c r="F8" s="4">
        <f t="shared" si="4"/>
        <v>6369</v>
      </c>
      <c r="G8" s="4">
        <f t="shared" si="5"/>
        <v>5308</v>
      </c>
      <c r="H8" s="4">
        <f t="shared" si="6"/>
        <v>4423</v>
      </c>
      <c r="I8" s="4">
        <f t="shared" si="7"/>
        <v>0</v>
      </c>
      <c r="J8" s="4">
        <f t="shared" si="8"/>
        <v>0</v>
      </c>
      <c r="O8">
        <v>780</v>
      </c>
      <c r="P8">
        <f t="shared" si="15"/>
        <v>650</v>
      </c>
      <c r="Q8">
        <f t="shared" si="9"/>
        <v>541.66666666666674</v>
      </c>
      <c r="R8" s="2">
        <v>3450000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5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5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6">O11/1.2</f>
        <v>0</v>
      </c>
      <c r="Q11">
        <f t="shared" ref="Q11:Q15" si="17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6"/>
        <v>0</v>
      </c>
      <c r="Q12">
        <f t="shared" si="17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6"/>
        <v>0</v>
      </c>
      <c r="Q13">
        <f t="shared" si="17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6"/>
        <v>0</v>
      </c>
      <c r="Q14">
        <f t="shared" si="17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6"/>
        <v>0</v>
      </c>
      <c r="Q15">
        <f t="shared" si="17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8">ROUND((E16/B16),0)</f>
        <v>#DIV/0!</v>
      </c>
      <c r="G16" s="4" t="e">
        <f t="shared" ref="G16" si="19">ROUND((E16/C16),0)</f>
        <v>#DIV/0!</v>
      </c>
      <c r="H16" s="4" t="e">
        <f t="shared" ref="H16" si="20">ROUND((E16/D16),0)</f>
        <v>#DIV/0!</v>
      </c>
      <c r="I16" s="4">
        <f t="shared" ref="I16" si="21">T16</f>
        <v>0</v>
      </c>
      <c r="J16" s="4">
        <f t="shared" ref="J16" si="22">U16</f>
        <v>0</v>
      </c>
      <c r="O16">
        <v>0</v>
      </c>
      <c r="P16">
        <f t="shared" ref="P16" si="23">O16/1.2</f>
        <v>0</v>
      </c>
      <c r="Q16">
        <f t="shared" ref="Q16" si="24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5">Q17</f>
        <v>0</v>
      </c>
      <c r="C17" s="4">
        <f t="shared" ref="C17:C21" si="26">B17*1.2</f>
        <v>0</v>
      </c>
      <c r="D17" s="4">
        <f t="shared" ref="D17:D21" si="27">C17*1.2</f>
        <v>0</v>
      </c>
      <c r="E17" s="5">
        <f t="shared" ref="E17:E21" si="28">R17</f>
        <v>0</v>
      </c>
      <c r="F17" s="4" t="e">
        <f t="shared" ref="F17" si="29">ROUND((E17/B17),0)</f>
        <v>#DIV/0!</v>
      </c>
      <c r="G17" s="4" t="e">
        <f t="shared" ref="G17" si="30">ROUND((E17/C17),0)</f>
        <v>#DIV/0!</v>
      </c>
      <c r="H17" s="4" t="e">
        <f t="shared" ref="H17" si="31">ROUND((E17/D17),0)</f>
        <v>#DIV/0!</v>
      </c>
      <c r="I17" s="4">
        <f t="shared" ref="I17" si="32">T17</f>
        <v>0</v>
      </c>
      <c r="J17" s="4">
        <f t="shared" ref="J17" si="33">U17</f>
        <v>0</v>
      </c>
      <c r="O17">
        <v>0</v>
      </c>
      <c r="P17">
        <f t="shared" ref="P17" si="34">O17/1.2</f>
        <v>0</v>
      </c>
      <c r="Q17">
        <f t="shared" ref="Q17" si="35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5"/>
        <v>0</v>
      </c>
      <c r="C18" s="4">
        <f t="shared" si="26"/>
        <v>0</v>
      </c>
      <c r="D18" s="4">
        <f t="shared" si="27"/>
        <v>0</v>
      </c>
      <c r="E18" s="5">
        <f t="shared" si="28"/>
        <v>0</v>
      </c>
      <c r="F18" s="4" t="e">
        <f t="shared" ref="F18:F21" si="36">ROUND((E18/B18),0)</f>
        <v>#DIV/0!</v>
      </c>
      <c r="G18" s="4" t="e">
        <f t="shared" ref="G18:G21" si="37">ROUND((E18/C18),0)</f>
        <v>#DIV/0!</v>
      </c>
      <c r="H18" s="4" t="e">
        <f t="shared" ref="H18:H21" si="38">ROUND((E18/D18),0)</f>
        <v>#DIV/0!</v>
      </c>
      <c r="I18" s="4">
        <f t="shared" ref="I18:J21" si="39">T18</f>
        <v>0</v>
      </c>
      <c r="J18" s="4">
        <f t="shared" si="39"/>
        <v>0</v>
      </c>
      <c r="O18">
        <v>0</v>
      </c>
      <c r="P18">
        <f t="shared" ref="P18" si="40">O18/1.2</f>
        <v>0</v>
      </c>
      <c r="Q18">
        <f t="shared" ref="Q18:Q21" si="41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5"/>
        <v>0</v>
      </c>
      <c r="C19" s="4">
        <f t="shared" si="26"/>
        <v>0</v>
      </c>
      <c r="D19" s="4">
        <f t="shared" si="27"/>
        <v>0</v>
      </c>
      <c r="E19" s="5">
        <f t="shared" si="28"/>
        <v>0</v>
      </c>
      <c r="F19" s="4" t="e">
        <f t="shared" si="36"/>
        <v>#DIV/0!</v>
      </c>
      <c r="G19" s="4" t="e">
        <f t="shared" si="37"/>
        <v>#DIV/0!</v>
      </c>
      <c r="H19" s="4" t="e">
        <f t="shared" si="38"/>
        <v>#DIV/0!</v>
      </c>
      <c r="I19" s="4">
        <f t="shared" si="39"/>
        <v>0</v>
      </c>
      <c r="J19" s="4">
        <f t="shared" si="39"/>
        <v>0</v>
      </c>
      <c r="O19">
        <v>0</v>
      </c>
      <c r="P19">
        <f>O19/1.2</f>
        <v>0</v>
      </c>
      <c r="Q19">
        <f t="shared" si="41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2">Q20</f>
        <v>0</v>
      </c>
      <c r="C20" s="4">
        <f t="shared" ref="C20" si="43">B20*1.2</f>
        <v>0</v>
      </c>
      <c r="D20" s="4">
        <f t="shared" ref="D20" si="44">C20*1.2</f>
        <v>0</v>
      </c>
      <c r="E20" s="5">
        <f t="shared" ref="E20" si="45">R20</f>
        <v>0</v>
      </c>
      <c r="F20" s="4" t="e">
        <f t="shared" ref="F20" si="46">ROUND((E20/B20),0)</f>
        <v>#DIV/0!</v>
      </c>
      <c r="G20" s="4" t="e">
        <f t="shared" ref="G20" si="47">ROUND((E20/C20),0)</f>
        <v>#DIV/0!</v>
      </c>
      <c r="H20" s="4" t="e">
        <f t="shared" ref="H20" si="48">ROUND((E20/D20),0)</f>
        <v>#DIV/0!</v>
      </c>
      <c r="I20" s="4">
        <f t="shared" ref="I20" si="49">T20</f>
        <v>0</v>
      </c>
      <c r="J20" s="4">
        <f t="shared" ref="J20" si="50">U20</f>
        <v>0</v>
      </c>
      <c r="O20">
        <v>0</v>
      </c>
      <c r="P20">
        <f t="shared" ref="P20" si="51">O20/1.2</f>
        <v>0</v>
      </c>
      <c r="Q20">
        <f t="shared" ref="Q20" si="52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5"/>
        <v>0</v>
      </c>
      <c r="C21" s="4">
        <f t="shared" si="26"/>
        <v>0</v>
      </c>
      <c r="D21" s="4">
        <f t="shared" si="27"/>
        <v>0</v>
      </c>
      <c r="E21" s="5">
        <f t="shared" si="28"/>
        <v>0</v>
      </c>
      <c r="F21" s="4" t="e">
        <f t="shared" si="36"/>
        <v>#DIV/0!</v>
      </c>
      <c r="G21" s="4" t="e">
        <f t="shared" si="37"/>
        <v>#DIV/0!</v>
      </c>
      <c r="H21" s="4" t="e">
        <f t="shared" si="38"/>
        <v>#DIV/0!</v>
      </c>
      <c r="I21" s="4">
        <f t="shared" si="39"/>
        <v>0</v>
      </c>
      <c r="J21" s="4">
        <f t="shared" si="39"/>
        <v>0</v>
      </c>
      <c r="O21">
        <v>0</v>
      </c>
      <c r="P21">
        <f>O21/1.2</f>
        <v>0</v>
      </c>
      <c r="Q21">
        <f t="shared" si="41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3" t="s">
        <v>90</v>
      </c>
    </row>
    <row r="24" spans="1:19" s="10" customFormat="1" x14ac:dyDescent="0.25">
      <c r="F24" s="72" t="s">
        <v>92</v>
      </c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56" t="s">
        <v>91</v>
      </c>
      <c r="G27" s="56">
        <v>261</v>
      </c>
      <c r="H27" s="10">
        <f>G27-G28</f>
        <v>87</v>
      </c>
      <c r="I27" s="10">
        <f>G27*10000</f>
        <v>2610000</v>
      </c>
      <c r="J27" s="10">
        <f>G27*1.2</f>
        <v>313.2</v>
      </c>
    </row>
    <row r="28" spans="1:19" s="10" customFormat="1" x14ac:dyDescent="0.25">
      <c r="C28" s="71" t="s">
        <v>74</v>
      </c>
      <c r="D28" s="71" t="s">
        <v>85</v>
      </c>
      <c r="F28" s="56" t="s">
        <v>86</v>
      </c>
      <c r="G28" s="56">
        <v>174</v>
      </c>
      <c r="J28" s="10">
        <f>J27*8500</f>
        <v>2662200</v>
      </c>
    </row>
    <row r="29" spans="1:19" s="10" customFormat="1" x14ac:dyDescent="0.25">
      <c r="C29" s="71" t="s">
        <v>1</v>
      </c>
      <c r="D29" s="71">
        <v>2500000</v>
      </c>
      <c r="F29" s="56" t="s">
        <v>71</v>
      </c>
      <c r="G29" s="56">
        <v>209</v>
      </c>
      <c r="H29" s="10">
        <f>G29/G28</f>
        <v>1.2011494252873562</v>
      </c>
    </row>
    <row r="30" spans="1:19" s="10" customFormat="1" x14ac:dyDescent="0.25">
      <c r="F30" s="56" t="s">
        <v>72</v>
      </c>
      <c r="G30" s="56">
        <v>8000</v>
      </c>
      <c r="I30" s="10">
        <f>I27/G29</f>
        <v>12488.038277511961</v>
      </c>
    </row>
    <row r="31" spans="1:19" s="10" customFormat="1" x14ac:dyDescent="0.25">
      <c r="C31" s="74" t="s">
        <v>84</v>
      </c>
      <c r="D31" s="74"/>
      <c r="F31" s="74" t="s">
        <v>73</v>
      </c>
      <c r="G31" s="74">
        <f>G29*G30</f>
        <v>1672000</v>
      </c>
      <c r="H31" s="10">
        <f>G31/D29</f>
        <v>0.66879999999999995</v>
      </c>
    </row>
    <row r="32" spans="1:19" s="10" customFormat="1" x14ac:dyDescent="0.25">
      <c r="C32" s="74" t="s">
        <v>76</v>
      </c>
      <c r="D32" s="74">
        <v>209</v>
      </c>
      <c r="F32" s="74" t="s">
        <v>24</v>
      </c>
      <c r="G32" s="74">
        <f>G31*90%</f>
        <v>1504800</v>
      </c>
    </row>
    <row r="33" spans="3:7" s="10" customFormat="1" x14ac:dyDescent="0.25">
      <c r="C33" s="74" t="s">
        <v>87</v>
      </c>
      <c r="D33" s="74">
        <v>13000</v>
      </c>
      <c r="F33" s="74" t="s">
        <v>25</v>
      </c>
      <c r="G33" s="74">
        <f>G31*80%</f>
        <v>1337600</v>
      </c>
    </row>
    <row r="34" spans="3:7" s="10" customFormat="1" x14ac:dyDescent="0.25">
      <c r="C34" s="74" t="s">
        <v>73</v>
      </c>
      <c r="D34" s="74">
        <f>D32*D33</f>
        <v>2717000</v>
      </c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6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2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2023-08-17T10:43:57Z</dcterms:modified>
</cp:coreProperties>
</file>