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DNYAN KANIKA RANKA\"/>
    </mc:Choice>
  </mc:AlternateContent>
  <xr:revisionPtr revIDLastSave="0" documentId="13_ncr:1_{BBAECF64-48A8-4EF3-8E4A-21272308FE9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I15" i="4" l="1"/>
  <c r="P15" i="4"/>
  <c r="B15" i="4" s="1"/>
  <c r="C15" i="4" s="1"/>
  <c r="D15" i="4" s="1"/>
  <c r="P16" i="4"/>
  <c r="Q16" i="4" s="1"/>
  <c r="J16" i="4"/>
  <c r="I16" i="4"/>
  <c r="E16" i="4"/>
  <c r="A16" i="4"/>
  <c r="E15" i="4"/>
  <c r="A15" i="4"/>
  <c r="P14" i="4"/>
  <c r="B14" i="4" s="1"/>
  <c r="C14" i="4" s="1"/>
  <c r="D14" i="4" s="1"/>
  <c r="J14" i="4"/>
  <c r="I14" i="4"/>
  <c r="E14" i="4"/>
  <c r="A14" i="4"/>
  <c r="G32" i="4"/>
  <c r="B16" i="4" l="1"/>
  <c r="C16" i="4" s="1"/>
  <c r="D16" i="4" s="1"/>
  <c r="H16" i="4" s="1"/>
  <c r="H14" i="4"/>
  <c r="F16" i="4"/>
  <c r="H15" i="4"/>
  <c r="G15" i="4"/>
  <c r="G14" i="4"/>
  <c r="F14" i="4"/>
  <c r="F15" i="4"/>
  <c r="P10" i="4"/>
  <c r="P9" i="4"/>
  <c r="Q4" i="4"/>
  <c r="N23" i="4"/>
  <c r="G23" i="4"/>
  <c r="H21" i="4"/>
  <c r="P8" i="4"/>
  <c r="P7" i="4"/>
  <c r="P6" i="4"/>
  <c r="P5" i="4"/>
  <c r="P4" i="4"/>
  <c r="Q3" i="4"/>
  <c r="P3" i="4"/>
  <c r="P2" i="4"/>
  <c r="G16" i="4" l="1"/>
  <c r="Q9" i="4"/>
  <c r="P13" i="4" l="1"/>
  <c r="P12" i="4"/>
  <c r="P11" i="4"/>
  <c r="Q10" i="4"/>
  <c r="C19" i="4" l="1"/>
  <c r="P17" i="4" l="1"/>
  <c r="Q17" i="4" s="1"/>
  <c r="I11" i="4" l="1"/>
  <c r="A2" i="4" l="1"/>
  <c r="E2" i="4"/>
  <c r="I2" i="4"/>
  <c r="J2" i="4"/>
  <c r="A3" i="4"/>
  <c r="E3" i="4"/>
  <c r="I3" i="4"/>
  <c r="J3" i="4"/>
  <c r="A4" i="4"/>
  <c r="E4" i="4"/>
  <c r="I4" i="4"/>
  <c r="J4" i="4"/>
  <c r="A5" i="4"/>
  <c r="E5" i="4"/>
  <c r="I5" i="4"/>
  <c r="J5" i="4"/>
  <c r="B2" i="4" l="1"/>
  <c r="C2" i="4" s="1"/>
  <c r="D2" i="4" s="1"/>
  <c r="B4" i="4"/>
  <c r="B3" i="4"/>
  <c r="B5" i="4"/>
  <c r="J13" i="4"/>
  <c r="I13" i="4"/>
  <c r="E13" i="4"/>
  <c r="J12" i="4"/>
  <c r="I12" i="4"/>
  <c r="E12" i="4"/>
  <c r="J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C3" i="4" l="1"/>
  <c r="D3" i="4" s="1"/>
  <c r="C5" i="4"/>
  <c r="D5" i="4" s="1"/>
  <c r="C4" i="4"/>
  <c r="D4" i="4" s="1"/>
  <c r="F5" i="4"/>
  <c r="F4" i="4"/>
  <c r="F3" i="4"/>
  <c r="F2" i="4"/>
  <c r="E18" i="4"/>
  <c r="A18" i="4"/>
  <c r="J17" i="4"/>
  <c r="I17" i="4"/>
  <c r="E17" i="4"/>
  <c r="A17" i="4"/>
  <c r="A13" i="4"/>
  <c r="B12" i="4"/>
  <c r="C12" i="4" s="1"/>
  <c r="D12" i="4" s="1"/>
  <c r="A12" i="4"/>
  <c r="B11" i="4"/>
  <c r="A11" i="4"/>
  <c r="B10" i="4"/>
  <c r="A10" i="4"/>
  <c r="B9" i="4"/>
  <c r="A9" i="4"/>
  <c r="B8" i="4"/>
  <c r="A8" i="4"/>
  <c r="A7" i="4"/>
  <c r="B6" i="4"/>
  <c r="A6" i="4"/>
  <c r="C11" i="4" l="1"/>
  <c r="D11" i="4" s="1"/>
  <c r="C10" i="4"/>
  <c r="D10" i="4" s="1"/>
  <c r="C9" i="4"/>
  <c r="D9" i="4" s="1"/>
  <c r="C8" i="4"/>
  <c r="D8" i="4" s="1"/>
  <c r="C6" i="4"/>
  <c r="D6" i="4" s="1"/>
  <c r="G2" i="4"/>
  <c r="H2" i="4"/>
  <c r="G3" i="4"/>
  <c r="H3" i="4"/>
  <c r="G4" i="4"/>
  <c r="H4" i="4"/>
  <c r="G5" i="4"/>
  <c r="H5" i="4"/>
  <c r="F8" i="4"/>
  <c r="F9" i="4"/>
  <c r="F10" i="4"/>
  <c r="F11" i="4"/>
  <c r="F12" i="4"/>
  <c r="F6" i="4"/>
  <c r="B13" i="4"/>
  <c r="C13" i="4" s="1"/>
  <c r="D13" i="4" s="1"/>
  <c r="B17" i="4"/>
  <c r="C17" i="4" s="1"/>
  <c r="D17" i="4" s="1"/>
  <c r="B18" i="4"/>
  <c r="C18" i="4" s="1"/>
  <c r="D18" i="4" s="1"/>
  <c r="B7" i="4"/>
  <c r="C7" i="4" l="1"/>
  <c r="D7" i="4" s="1"/>
  <c r="F17" i="4"/>
  <c r="F13" i="4"/>
  <c r="H10" i="4"/>
  <c r="G10" i="4"/>
  <c r="H9" i="4"/>
  <c r="G9" i="4"/>
  <c r="H12" i="4"/>
  <c r="G12" i="4"/>
  <c r="F7" i="4"/>
  <c r="H11" i="4"/>
  <c r="G11" i="4"/>
  <c r="H6" i="4"/>
  <c r="G6" i="4"/>
  <c r="H8" i="4"/>
  <c r="G8" i="4"/>
  <c r="H18" i="4"/>
  <c r="G18" i="4"/>
  <c r="F18" i="4"/>
  <c r="H17" i="4"/>
  <c r="G17" i="4"/>
  <c r="H13" i="4" l="1"/>
  <c r="G13" i="4"/>
  <c r="H7" i="4"/>
  <c r="G7" i="4"/>
</calcChain>
</file>

<file path=xl/sharedStrings.xml><?xml version="1.0" encoding="utf-8"?>
<sst xmlns="http://schemas.openxmlformats.org/spreadsheetml/2006/main" count="195" uniqueCount="33">
  <si>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</si>
  <si>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</si>
  <si>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</si>
  <si>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</si>
  <si>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</si>
  <si>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</si>
  <si>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</si>
  <si>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</si>
  <si>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</si>
  <si>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(10 + 20%)</t>
  </si>
  <si>
    <t>Rate on Saleable area (10 + 20%)</t>
  </si>
  <si>
    <t>Rate on Built up  area (20%)</t>
  </si>
  <si>
    <t>Built up area (20%)</t>
  </si>
  <si>
    <t>ca</t>
  </si>
  <si>
    <t>rate</t>
  </si>
  <si>
    <t>fmv</t>
  </si>
  <si>
    <t>O. No. 805, 8th floor, Varkratund corporate park, goregaon east</t>
  </si>
  <si>
    <t>basement car park</t>
  </si>
  <si>
    <t>agreemetn  - 06.07.2012 - 74,21,687</t>
  </si>
  <si>
    <t>mca</t>
  </si>
  <si>
    <t>30.12.20</t>
  </si>
  <si>
    <t>31.12.20</t>
  </si>
  <si>
    <t>23.05.22</t>
  </si>
  <si>
    <t>08.10.20</t>
  </si>
  <si>
    <t>09.11.20</t>
  </si>
  <si>
    <t>16.07.21</t>
  </si>
  <si>
    <t>09.06.23</t>
  </si>
  <si>
    <t>24.03.23</t>
  </si>
  <si>
    <t>20.04.22</t>
  </si>
  <si>
    <t>20000 to 21000 on sbua - 50% loading</t>
  </si>
  <si>
    <t>vishveshwar nagar</t>
  </si>
  <si>
    <t>OC - 2012</t>
  </si>
  <si>
    <t>incl.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</si>
</sst>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  <xf numFmtId="0" fontId="1" fillId="4" borderId="0" xfId="0" applyFont="1" applyFill="1"/>
    <xf numFmtId="0" fontId="0" fillId="4" borderId="0" xfId="0" applyFill="1" applyAlignment="1">
      <alignment wrapText="1"/>
    </xf>
    <xf numFmtId="0" fontId="3" fillId="4" borderId="0" xfId="0" applyFont="1" applyFill="1"/>
    <xf numFmtId="0" fontId="2" fillId="4" borderId="0" xfId="0" applyFont="1" applyFill="1"/>
    <xf numFmtId="0" fontId="0" fillId="2" borderId="0" xfId="0" applyFill="1" applyAlignment="1"/>
    <xf numFmtId="0" fontId="0" fillId="4" borderId="0" xfId="0" applyFill="1" applyAlignment="1"/>
    <xf numFmtId="0" fontId="0" fillId="2" borderId="1" xfId="0" applyFill="1" applyBorder="1"/>
    <xf numFmtId="0" fontId="3" fillId="2" borderId="1" xfId="0" applyFont="1" applyFill="1" applyBorder="1" applyAlignment="1">
      <alignment horizontal="center"/>
    </xf>
    <xf numFmtId="0" fontId="4" fillId="0" borderId="0" xfId="0" applyFont="1"/>
    <xf numFmtId="0" fontId="1" fillId="3" borderId="0" xfId="0" applyFont="1" applyFill="1"/>
    <xf numFmtId="0" fontId="0" fillId="0" borderId="0" xfId="0" applyAlignment="1"/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horizontal="right" vertical="center"/>
    </xf>
    <xf numFmtId="0" fontId="0" fillId="0" borderId="4" xfId="0" applyBorder="1"/>
    <xf numFmtId="0" fontId="5" fillId="0" borderId="5" xfId="0" applyFont="1" applyBorder="1" applyAlignment="1">
      <alignment horizontal="right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0" fillId="0" borderId="5" xfId="0" applyBorder="1"/>
    <xf numFmtId="0" fontId="6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21</xdr:col>
      <xdr:colOff>608077</xdr:colOff>
      <xdr:row>40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35</xdr:row>
      <xdr:rowOff>114300</xdr:rowOff>
    </xdr:from>
    <xdr:to>
      <xdr:col>21</xdr:col>
      <xdr:colOff>46102</xdr:colOff>
      <xdr:row>73</xdr:row>
      <xdr:rowOff>189586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6781800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41</xdr:row>
      <xdr:rowOff>27661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21</xdr:col>
      <xdr:colOff>608077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608077</xdr:colOff>
      <xdr:row>40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topLeftCell="B1" zoomScaleNormal="100" workbookViewId="0">
      <selection activeCell="H13" sqref="H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10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140625" customWidth="1"/>
    <col min="15" max="15" width="12.5703125" customWidth="1"/>
    <col min="16" max="16" width="8.85546875" customWidth="1"/>
    <col min="17" max="17" width="10.7109375" customWidth="1"/>
    <col min="18" max="18" width="16" customWidth="1"/>
    <col min="19" max="19" width="6" customWidth="1"/>
    <col min="20" max="20" width="5.570312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12</v>
      </c>
      <c r="D1" s="3" t="s">
        <v>9</v>
      </c>
      <c r="E1" s="3" t="s">
        <v>1</v>
      </c>
      <c r="F1" s="15" t="s">
        <v>8</v>
      </c>
      <c r="G1" s="15" t="s">
        <v>11</v>
      </c>
      <c r="H1" s="15" t="s">
        <v>10</v>
      </c>
      <c r="I1" s="15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ht="14.45" x14ac:dyDescent="0.35">
      <c r="A2" s="4">
        <f t="shared" ref="A2:A18" si="0">N2</f>
        <v>0</v>
      </c>
      <c r="B2" s="4">
        <f t="shared" ref="B2:B18" si="1">Q2</f>
        <v>1100</v>
      </c>
      <c r="C2" s="4">
        <f>B2*1.2</f>
        <v>1320</v>
      </c>
      <c r="D2" s="4">
        <f>C2*1.2</f>
        <v>1584</v>
      </c>
      <c r="E2" s="5">
        <f t="shared" ref="E2:E16" si="2">R2</f>
        <v>33000000</v>
      </c>
      <c r="F2" s="16">
        <f t="shared" ref="F2:F16" si="3">ROUND((E2/B2),0)</f>
        <v>30000</v>
      </c>
      <c r="G2" s="27">
        <f t="shared" ref="G2:G16" si="4">ROUND((E2/C2),0)</f>
        <v>25000</v>
      </c>
      <c r="H2" s="27">
        <f t="shared" ref="H2:H16" si="5">ROUND((E2/D2),0)</f>
        <v>20833</v>
      </c>
      <c r="I2" s="27">
        <f t="shared" ref="I2:I15" si="6">S2</f>
        <v>0</v>
      </c>
      <c r="J2" s="27">
        <f t="shared" ref="J2:J14" si="7">T2</f>
        <v>0</v>
      </c>
      <c r="K2" s="12"/>
      <c r="L2" s="12"/>
      <c r="M2" s="12"/>
      <c r="N2" s="12"/>
      <c r="O2">
        <v>0</v>
      </c>
      <c r="P2">
        <f t="shared" ref="P2:P8" si="8">O2/1.2</f>
        <v>0</v>
      </c>
      <c r="Q2">
        <v>1100</v>
      </c>
      <c r="R2" s="2">
        <v>33000000</v>
      </c>
      <c r="S2" s="12"/>
      <c r="T2" s="12"/>
      <c r="U2" s="12"/>
      <c r="V2" s="12"/>
    </row>
    <row r="3" spans="1:22" ht="14.45" x14ac:dyDescent="0.35">
      <c r="A3" s="4">
        <f t="shared" si="0"/>
        <v>0</v>
      </c>
      <c r="B3" s="4">
        <f t="shared" si="1"/>
        <v>1177.0833333333335</v>
      </c>
      <c r="C3" s="4">
        <f t="shared" ref="C3:C19" si="9">B3*1.2</f>
        <v>1412.5000000000002</v>
      </c>
      <c r="D3" s="4">
        <f>C3*1.2</f>
        <v>1695.0000000000002</v>
      </c>
      <c r="E3" s="5">
        <f t="shared" si="2"/>
        <v>30000000</v>
      </c>
      <c r="F3" s="27">
        <f t="shared" si="3"/>
        <v>25487</v>
      </c>
      <c r="G3" s="27">
        <f t="shared" si="4"/>
        <v>21239</v>
      </c>
      <c r="H3" s="27">
        <f t="shared" si="5"/>
        <v>17699</v>
      </c>
      <c r="I3" s="27">
        <f t="shared" si="6"/>
        <v>0</v>
      </c>
      <c r="J3" s="27">
        <f t="shared" si="7"/>
        <v>0</v>
      </c>
      <c r="K3" s="12"/>
      <c r="L3" s="12"/>
      <c r="M3" s="12"/>
      <c r="N3" s="12"/>
      <c r="O3">
        <v>1695</v>
      </c>
      <c r="P3">
        <f t="shared" si="8"/>
        <v>1412.5</v>
      </c>
      <c r="Q3">
        <f t="shared" ref="Q3" si="10">P3/1.2</f>
        <v>1177.0833333333335</v>
      </c>
      <c r="R3" s="2">
        <v>30000000</v>
      </c>
      <c r="S3" s="12"/>
      <c r="T3" s="12"/>
      <c r="U3" s="12"/>
      <c r="V3" s="12"/>
    </row>
    <row r="4" spans="1:22" ht="14.45" x14ac:dyDescent="0.35">
      <c r="A4" s="4">
        <f t="shared" si="0"/>
        <v>0</v>
      </c>
      <c r="B4" s="4">
        <f t="shared" si="1"/>
        <v>1920</v>
      </c>
      <c r="C4" s="4">
        <f t="shared" si="9"/>
        <v>2304</v>
      </c>
      <c r="D4" s="4">
        <f t="shared" ref="D4:D16" si="11">C4*1.2</f>
        <v>2764.7999999999997</v>
      </c>
      <c r="E4" s="5">
        <f t="shared" si="2"/>
        <v>36000000</v>
      </c>
      <c r="F4" s="27">
        <f t="shared" si="3"/>
        <v>18750</v>
      </c>
      <c r="G4" s="27">
        <f t="shared" si="4"/>
        <v>15625</v>
      </c>
      <c r="H4" s="27">
        <f t="shared" si="5"/>
        <v>13021</v>
      </c>
      <c r="I4" s="27">
        <f t="shared" si="6"/>
        <v>0</v>
      </c>
      <c r="J4" s="27">
        <f t="shared" si="7"/>
        <v>0</v>
      </c>
      <c r="K4" s="12"/>
      <c r="L4" s="12"/>
      <c r="M4" s="12"/>
      <c r="N4" s="12"/>
      <c r="O4">
        <v>0</v>
      </c>
      <c r="P4">
        <f t="shared" si="8"/>
        <v>0</v>
      </c>
      <c r="Q4">
        <f>1800+120</f>
        <v>1920</v>
      </c>
      <c r="R4" s="2">
        <v>36000000</v>
      </c>
      <c r="S4" s="12"/>
      <c r="T4" s="12"/>
      <c r="U4" s="12"/>
      <c r="V4" s="12"/>
    </row>
    <row r="5" spans="1:22" ht="14.45" x14ac:dyDescent="0.35">
      <c r="A5" s="4">
        <f t="shared" si="0"/>
        <v>0</v>
      </c>
      <c r="B5" s="4">
        <f t="shared" si="1"/>
        <v>372.13</v>
      </c>
      <c r="C5" s="4">
        <f t="shared" si="9"/>
        <v>446.55599999999998</v>
      </c>
      <c r="D5" s="4">
        <f t="shared" si="11"/>
        <v>535.86719999999991</v>
      </c>
      <c r="E5" s="5">
        <f t="shared" si="2"/>
        <v>9500000</v>
      </c>
      <c r="F5" s="27">
        <f t="shared" si="3"/>
        <v>25529</v>
      </c>
      <c r="G5" s="27">
        <f t="shared" si="4"/>
        <v>21274</v>
      </c>
      <c r="H5" s="27">
        <f t="shared" si="5"/>
        <v>17728</v>
      </c>
      <c r="I5" s="27" t="str">
        <f t="shared" si="6"/>
        <v>30.12.20</v>
      </c>
      <c r="J5" s="27">
        <f t="shared" si="7"/>
        <v>0</v>
      </c>
      <c r="K5" s="12"/>
      <c r="L5" s="12"/>
      <c r="M5" s="12"/>
      <c r="N5" s="12"/>
      <c r="O5">
        <v>0</v>
      </c>
      <c r="P5">
        <f t="shared" si="8"/>
        <v>0</v>
      </c>
      <c r="Q5">
        <v>372.13</v>
      </c>
      <c r="R5" s="2">
        <v>9500000</v>
      </c>
      <c r="S5" s="12" t="s">
        <v>20</v>
      </c>
      <c r="T5" s="12"/>
      <c r="U5" s="12"/>
      <c r="V5" s="12"/>
    </row>
    <row r="6" spans="1:22" x14ac:dyDescent="0.25">
      <c r="A6" s="4">
        <f t="shared" si="0"/>
        <v>0</v>
      </c>
      <c r="B6" s="4">
        <f t="shared" si="1"/>
        <v>392.2</v>
      </c>
      <c r="C6" s="4">
        <f t="shared" si="9"/>
        <v>470.64</v>
      </c>
      <c r="D6" s="4">
        <f t="shared" si="11"/>
        <v>564.76799999999992</v>
      </c>
      <c r="E6" s="5">
        <f t="shared" si="2"/>
        <v>9300000</v>
      </c>
      <c r="F6" s="27">
        <f t="shared" si="3"/>
        <v>23712</v>
      </c>
      <c r="G6" s="27">
        <f t="shared" si="4"/>
        <v>19760</v>
      </c>
      <c r="H6" s="27">
        <f t="shared" si="5"/>
        <v>16467</v>
      </c>
      <c r="I6" s="27" t="str">
        <f t="shared" si="6"/>
        <v>31.12.20</v>
      </c>
      <c r="J6" s="27">
        <f t="shared" si="7"/>
        <v>0</v>
      </c>
      <c r="K6" s="12"/>
      <c r="L6" s="12"/>
      <c r="M6" s="12"/>
      <c r="N6" s="12"/>
      <c r="O6">
        <v>0</v>
      </c>
      <c r="P6">
        <f t="shared" si="8"/>
        <v>0</v>
      </c>
      <c r="Q6">
        <v>392.2</v>
      </c>
      <c r="R6" s="2">
        <v>9300000</v>
      </c>
      <c r="S6" s="12" t="s">
        <v>21</v>
      </c>
      <c r="T6" s="12"/>
      <c r="U6" s="12"/>
      <c r="V6" s="12"/>
    </row>
    <row r="7" spans="1:22" x14ac:dyDescent="0.25">
      <c r="A7" s="4">
        <f t="shared" si="0"/>
        <v>0</v>
      </c>
      <c r="B7" s="4">
        <f t="shared" si="1"/>
        <v>392.2</v>
      </c>
      <c r="C7" s="4">
        <f t="shared" si="9"/>
        <v>470.64</v>
      </c>
      <c r="D7" s="4">
        <f t="shared" si="11"/>
        <v>564.76799999999992</v>
      </c>
      <c r="E7" s="5">
        <f t="shared" si="2"/>
        <v>12200000</v>
      </c>
      <c r="F7" s="18">
        <f t="shared" si="3"/>
        <v>31107</v>
      </c>
      <c r="G7" s="27">
        <f t="shared" si="4"/>
        <v>25922</v>
      </c>
      <c r="H7" s="27">
        <f t="shared" si="5"/>
        <v>21602</v>
      </c>
      <c r="I7" s="27" t="str">
        <f t="shared" si="6"/>
        <v>23.05.22</v>
      </c>
      <c r="J7" s="27">
        <f t="shared" si="7"/>
        <v>0</v>
      </c>
      <c r="K7" s="12"/>
      <c r="L7" s="12"/>
      <c r="M7" s="12"/>
      <c r="N7" s="12"/>
      <c r="O7">
        <v>0</v>
      </c>
      <c r="P7">
        <f t="shared" si="8"/>
        <v>0</v>
      </c>
      <c r="Q7">
        <v>392.2</v>
      </c>
      <c r="R7" s="2">
        <v>12200000</v>
      </c>
      <c r="S7" s="17" t="s">
        <v>22</v>
      </c>
      <c r="T7" s="12"/>
      <c r="U7" s="12"/>
      <c r="V7" s="12"/>
    </row>
    <row r="8" spans="1:22" x14ac:dyDescent="0.25">
      <c r="A8" s="4">
        <f t="shared" si="0"/>
        <v>0</v>
      </c>
      <c r="B8" s="4">
        <f t="shared" si="1"/>
        <v>346.69</v>
      </c>
      <c r="C8" s="4">
        <f t="shared" si="9"/>
        <v>416.02799999999996</v>
      </c>
      <c r="D8" s="4">
        <f t="shared" si="11"/>
        <v>499.23359999999991</v>
      </c>
      <c r="E8" s="5">
        <f t="shared" si="2"/>
        <v>10000000</v>
      </c>
      <c r="F8" s="27">
        <f t="shared" si="3"/>
        <v>28844</v>
      </c>
      <c r="G8" s="27">
        <f t="shared" si="4"/>
        <v>24037</v>
      </c>
      <c r="H8" s="27">
        <f t="shared" si="5"/>
        <v>20031</v>
      </c>
      <c r="I8" s="27" t="str">
        <f t="shared" si="6"/>
        <v>08.10.20</v>
      </c>
      <c r="J8" s="27">
        <f t="shared" si="7"/>
        <v>0</v>
      </c>
      <c r="K8" s="12"/>
      <c r="L8" s="12"/>
      <c r="M8" s="12"/>
      <c r="N8" s="12"/>
      <c r="O8">
        <v>0</v>
      </c>
      <c r="P8">
        <f t="shared" si="8"/>
        <v>0</v>
      </c>
      <c r="Q8">
        <v>346.69</v>
      </c>
      <c r="R8" s="2">
        <v>10000000</v>
      </c>
      <c r="S8" s="12" t="s">
        <v>23</v>
      </c>
      <c r="T8" s="12"/>
      <c r="U8" s="12"/>
      <c r="V8" s="12"/>
    </row>
    <row r="9" spans="1:22" x14ac:dyDescent="0.25">
      <c r="A9" s="4">
        <f t="shared" si="0"/>
        <v>0</v>
      </c>
      <c r="B9" s="4">
        <f t="shared" si="1"/>
        <v>809.8116</v>
      </c>
      <c r="C9" s="4">
        <f t="shared" si="9"/>
        <v>971.77391999999998</v>
      </c>
      <c r="D9" s="4">
        <f t="shared" si="11"/>
        <v>1166.128704</v>
      </c>
      <c r="E9" s="5">
        <f t="shared" si="2"/>
        <v>22000000</v>
      </c>
      <c r="F9" s="27">
        <f t="shared" si="3"/>
        <v>27167</v>
      </c>
      <c r="G9" s="27">
        <f t="shared" si="4"/>
        <v>22639</v>
      </c>
      <c r="H9" s="27">
        <f t="shared" si="5"/>
        <v>18866</v>
      </c>
      <c r="I9" s="27" t="str">
        <f t="shared" si="6"/>
        <v>09.11.20</v>
      </c>
      <c r="J9" s="27">
        <f t="shared" si="7"/>
        <v>0</v>
      </c>
      <c r="K9" s="12"/>
      <c r="L9" s="12"/>
      <c r="M9" s="12"/>
      <c r="N9" s="12"/>
      <c r="O9">
        <v>0</v>
      </c>
      <c r="P9">
        <f>90.28*10.764</f>
        <v>971.77391999999998</v>
      </c>
      <c r="Q9">
        <f t="shared" ref="Q9" si="12">P9/1.2</f>
        <v>809.8116</v>
      </c>
      <c r="R9" s="2">
        <v>22000000</v>
      </c>
      <c r="S9" s="12" t="s">
        <v>24</v>
      </c>
      <c r="T9" s="12"/>
      <c r="U9" s="12"/>
      <c r="V9" s="12"/>
    </row>
    <row r="10" spans="1:22" x14ac:dyDescent="0.25">
      <c r="A10" s="4">
        <f t="shared" si="0"/>
        <v>0</v>
      </c>
      <c r="B10" s="4">
        <f t="shared" si="1"/>
        <v>809.8116</v>
      </c>
      <c r="C10" s="4">
        <f t="shared" si="9"/>
        <v>971.77391999999998</v>
      </c>
      <c r="D10" s="4">
        <f t="shared" si="11"/>
        <v>1166.128704</v>
      </c>
      <c r="E10" s="5">
        <f t="shared" si="2"/>
        <v>16500000</v>
      </c>
      <c r="F10" s="27">
        <f t="shared" si="3"/>
        <v>20375</v>
      </c>
      <c r="G10" s="27">
        <f t="shared" si="4"/>
        <v>16979</v>
      </c>
      <c r="H10" s="27">
        <f t="shared" si="5"/>
        <v>14149</v>
      </c>
      <c r="I10" s="27" t="str">
        <f t="shared" si="6"/>
        <v>16.07.21</v>
      </c>
      <c r="J10" s="27">
        <f t="shared" si="7"/>
        <v>0</v>
      </c>
      <c r="K10" s="12"/>
      <c r="L10" s="12"/>
      <c r="M10" s="12"/>
      <c r="N10" s="12"/>
      <c r="O10">
        <v>0</v>
      </c>
      <c r="P10">
        <f>90.28*10.764</f>
        <v>971.77391999999998</v>
      </c>
      <c r="Q10">
        <f t="shared" ref="Q10" si="13">P10/1.2</f>
        <v>809.8116</v>
      </c>
      <c r="R10" s="2">
        <v>16500000</v>
      </c>
      <c r="S10" s="12" t="s">
        <v>25</v>
      </c>
      <c r="T10" s="12"/>
      <c r="U10" s="12"/>
      <c r="V10" s="12"/>
    </row>
    <row r="11" spans="1:22" x14ac:dyDescent="0.25">
      <c r="A11" s="4">
        <f t="shared" si="0"/>
        <v>0</v>
      </c>
      <c r="B11" s="4">
        <f t="shared" si="1"/>
        <v>346.69</v>
      </c>
      <c r="C11" s="4">
        <f t="shared" si="9"/>
        <v>416.02799999999996</v>
      </c>
      <c r="D11" s="4">
        <f t="shared" si="11"/>
        <v>499.23359999999991</v>
      </c>
      <c r="E11" s="5">
        <f t="shared" si="2"/>
        <v>11000000</v>
      </c>
      <c r="F11" s="18">
        <f t="shared" si="3"/>
        <v>31729</v>
      </c>
      <c r="G11" s="27">
        <f t="shared" si="4"/>
        <v>26441</v>
      </c>
      <c r="H11" s="27">
        <f t="shared" si="5"/>
        <v>22034</v>
      </c>
      <c r="I11" s="27" t="str">
        <f t="shared" si="6"/>
        <v>09.06.23</v>
      </c>
      <c r="J11" s="27">
        <f t="shared" si="7"/>
        <v>0</v>
      </c>
      <c r="K11" s="12"/>
      <c r="L11" s="12"/>
      <c r="M11" s="12"/>
      <c r="N11" s="12"/>
      <c r="O11">
        <v>0</v>
      </c>
      <c r="P11">
        <f t="shared" ref="P11:P15" si="14">O11/1.2</f>
        <v>0</v>
      </c>
      <c r="Q11">
        <v>346.69</v>
      </c>
      <c r="R11" s="2">
        <v>11000000</v>
      </c>
      <c r="S11" s="17" t="s">
        <v>26</v>
      </c>
      <c r="T11" s="12"/>
      <c r="U11" s="12"/>
      <c r="V11" s="12"/>
    </row>
    <row r="12" spans="1:22" x14ac:dyDescent="0.25">
      <c r="A12" s="4">
        <f t="shared" si="0"/>
        <v>0</v>
      </c>
      <c r="B12" s="4">
        <f t="shared" si="1"/>
        <v>1232</v>
      </c>
      <c r="C12" s="4">
        <f t="shared" si="9"/>
        <v>1478.3999999999999</v>
      </c>
      <c r="D12" s="4">
        <f t="shared" si="11"/>
        <v>1774.0799999999997</v>
      </c>
      <c r="E12" s="5">
        <f t="shared" si="2"/>
        <v>26500000</v>
      </c>
      <c r="F12" s="27">
        <f t="shared" si="3"/>
        <v>21510</v>
      </c>
      <c r="G12" s="27">
        <f t="shared" si="4"/>
        <v>17925</v>
      </c>
      <c r="H12" s="27">
        <f t="shared" si="5"/>
        <v>14937</v>
      </c>
      <c r="I12" s="27" t="str">
        <f t="shared" si="6"/>
        <v>24.03.23</v>
      </c>
      <c r="J12" s="27">
        <f t="shared" si="7"/>
        <v>0</v>
      </c>
      <c r="K12" s="12"/>
      <c r="L12" s="12"/>
      <c r="M12" s="12"/>
      <c r="N12" s="12"/>
      <c r="O12">
        <v>0</v>
      </c>
      <c r="P12">
        <f t="shared" si="14"/>
        <v>0</v>
      </c>
      <c r="Q12">
        <v>1232</v>
      </c>
      <c r="R12" s="2">
        <v>26500000</v>
      </c>
      <c r="S12" s="17" t="s">
        <v>27</v>
      </c>
      <c r="T12" s="12"/>
      <c r="U12" s="12"/>
      <c r="V12" s="12"/>
    </row>
    <row r="13" spans="1:22" x14ac:dyDescent="0.25">
      <c r="A13" s="4">
        <f t="shared" si="0"/>
        <v>0</v>
      </c>
      <c r="B13" s="4">
        <f t="shared" si="1"/>
        <v>366</v>
      </c>
      <c r="C13" s="4">
        <f t="shared" si="9"/>
        <v>439.2</v>
      </c>
      <c r="D13" s="4">
        <f t="shared" si="11"/>
        <v>527.04</v>
      </c>
      <c r="E13" s="5">
        <f t="shared" si="2"/>
        <v>12200000</v>
      </c>
      <c r="F13" s="27">
        <f t="shared" si="3"/>
        <v>33333</v>
      </c>
      <c r="G13" s="27">
        <f t="shared" si="4"/>
        <v>27778</v>
      </c>
      <c r="H13" s="27">
        <f t="shared" si="5"/>
        <v>23148</v>
      </c>
      <c r="I13" s="27" t="str">
        <f t="shared" si="6"/>
        <v>20.04.22</v>
      </c>
      <c r="J13" s="27">
        <f t="shared" si="7"/>
        <v>0</v>
      </c>
      <c r="K13" s="12"/>
      <c r="L13" s="12"/>
      <c r="M13" s="12"/>
      <c r="N13" s="12"/>
      <c r="O13">
        <v>0</v>
      </c>
      <c r="P13">
        <f t="shared" si="14"/>
        <v>0</v>
      </c>
      <c r="Q13">
        <v>366</v>
      </c>
      <c r="R13" s="2">
        <v>12200000</v>
      </c>
      <c r="S13" s="12" t="s">
        <v>28</v>
      </c>
      <c r="T13" s="12"/>
      <c r="U13" s="12"/>
      <c r="V13" s="12"/>
    </row>
    <row r="14" spans="1:22" x14ac:dyDescent="0.25">
      <c r="A14" s="4">
        <f t="shared" ref="A14:A16" si="15">N14</f>
        <v>0</v>
      </c>
      <c r="B14" s="4">
        <f t="shared" ref="B14:B16" si="16">Q14</f>
        <v>946</v>
      </c>
      <c r="C14" s="4">
        <f t="shared" ref="C14:C16" si="17">B14*1.2</f>
        <v>1135.2</v>
      </c>
      <c r="D14" s="4">
        <f t="shared" si="11"/>
        <v>1362.24</v>
      </c>
      <c r="E14" s="5">
        <f t="shared" si="2"/>
        <v>32500000</v>
      </c>
      <c r="F14" s="16">
        <f t="shared" si="3"/>
        <v>34355</v>
      </c>
      <c r="G14" s="27">
        <f t="shared" si="4"/>
        <v>28629</v>
      </c>
      <c r="H14" s="27">
        <f t="shared" si="5"/>
        <v>23858</v>
      </c>
      <c r="I14" s="4" t="str">
        <f t="shared" si="6"/>
        <v>vishveshwar nagar</v>
      </c>
      <c r="J14" s="4">
        <f t="shared" si="7"/>
        <v>0</v>
      </c>
      <c r="O14">
        <v>0</v>
      </c>
      <c r="P14">
        <f t="shared" si="14"/>
        <v>0</v>
      </c>
      <c r="Q14">
        <v>946</v>
      </c>
      <c r="R14" s="2">
        <v>32500000</v>
      </c>
      <c r="S14" s="12" t="s">
        <v>30</v>
      </c>
      <c r="T14" s="12"/>
      <c r="U14" s="12"/>
      <c r="V14" s="12"/>
    </row>
    <row r="15" spans="1:22" x14ac:dyDescent="0.25">
      <c r="A15" s="4">
        <f t="shared" si="15"/>
        <v>0</v>
      </c>
      <c r="B15" s="4">
        <f t="shared" si="16"/>
        <v>520</v>
      </c>
      <c r="C15" s="4">
        <f t="shared" si="17"/>
        <v>624</v>
      </c>
      <c r="D15" s="4">
        <f t="shared" si="11"/>
        <v>748.8</v>
      </c>
      <c r="E15" s="5">
        <f t="shared" si="2"/>
        <v>17000000</v>
      </c>
      <c r="F15" s="16">
        <f t="shared" si="3"/>
        <v>32692</v>
      </c>
      <c r="G15" s="4">
        <f t="shared" si="4"/>
        <v>27244</v>
      </c>
      <c r="H15" s="4">
        <f t="shared" si="5"/>
        <v>22703</v>
      </c>
      <c r="I15" s="4" t="str">
        <f t="shared" si="6"/>
        <v>vishveshwar nagar</v>
      </c>
      <c r="J15" s="4"/>
      <c r="O15">
        <v>0</v>
      </c>
      <c r="P15">
        <f t="shared" si="14"/>
        <v>0</v>
      </c>
      <c r="Q15">
        <v>520</v>
      </c>
      <c r="R15" s="2">
        <v>17000000</v>
      </c>
      <c r="S15" s="12" t="s">
        <v>30</v>
      </c>
      <c r="T15" s="12"/>
      <c r="U15" s="12"/>
      <c r="V15" s="12"/>
    </row>
    <row r="16" spans="1:22" x14ac:dyDescent="0.25">
      <c r="A16" s="4">
        <f t="shared" si="15"/>
        <v>0</v>
      </c>
      <c r="B16" s="4">
        <f t="shared" si="16"/>
        <v>652.77777777777783</v>
      </c>
      <c r="C16" s="4">
        <f t="shared" si="17"/>
        <v>783.33333333333337</v>
      </c>
      <c r="D16" s="4">
        <f t="shared" si="11"/>
        <v>940</v>
      </c>
      <c r="E16" s="5">
        <f t="shared" si="2"/>
        <v>14500000</v>
      </c>
      <c r="F16" s="27">
        <f t="shared" si="3"/>
        <v>22213</v>
      </c>
      <c r="G16" s="27">
        <f t="shared" si="4"/>
        <v>18511</v>
      </c>
      <c r="H16" s="27">
        <f t="shared" si="5"/>
        <v>15426</v>
      </c>
      <c r="I16" s="4" t="str">
        <f t="shared" ref="I16" si="18">S16</f>
        <v>vishveshwar nagar</v>
      </c>
      <c r="J16" s="4">
        <f t="shared" ref="J16" si="19">T16</f>
        <v>0</v>
      </c>
      <c r="O16">
        <v>940</v>
      </c>
      <c r="P16">
        <f t="shared" ref="P16" si="20">O16/1.2</f>
        <v>783.33333333333337</v>
      </c>
      <c r="Q16">
        <f t="shared" ref="Q16:Q17" si="21">P16/1.2</f>
        <v>652.77777777777783</v>
      </c>
      <c r="R16" s="2">
        <v>14500000</v>
      </c>
      <c r="S16" s="12" t="s">
        <v>30</v>
      </c>
      <c r="T16" s="12"/>
      <c r="U16" s="12"/>
      <c r="V16" s="12"/>
    </row>
    <row r="17" spans="1:22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ref="D17:D18" si="22">C17*1.2</f>
        <v>0</v>
      </c>
      <c r="E17" s="5">
        <f t="shared" ref="E17:E18" si="23">R17</f>
        <v>0</v>
      </c>
      <c r="F17" s="27" t="e">
        <f t="shared" ref="F17:F18" si="24">ROUND((E17/B17),0)</f>
        <v>#DIV/0!</v>
      </c>
      <c r="G17" s="27" t="e">
        <f t="shared" ref="G17:G18" si="25">ROUND((E17/C17),0)</f>
        <v>#DIV/0!</v>
      </c>
      <c r="H17" s="27" t="e">
        <f t="shared" ref="H17:H18" si="26">ROUND((E17/D17),0)</f>
        <v>#DIV/0!</v>
      </c>
      <c r="I17" s="4">
        <f t="shared" ref="I17" si="27">S17</f>
        <v>0</v>
      </c>
      <c r="J17" s="4">
        <f t="shared" ref="J17" si="28">T17</f>
        <v>0</v>
      </c>
      <c r="O17">
        <v>0</v>
      </c>
      <c r="P17">
        <f t="shared" ref="P17" si="29">O17/1.2</f>
        <v>0</v>
      </c>
      <c r="Q17">
        <f t="shared" si="21"/>
        <v>0</v>
      </c>
      <c r="R17" s="2"/>
      <c r="S17" s="12"/>
      <c r="T17" s="12"/>
      <c r="U17" s="12"/>
      <c r="V17" s="12"/>
    </row>
    <row r="18" spans="1:22" x14ac:dyDescent="0.25">
      <c r="A18" s="4">
        <f t="shared" si="0"/>
        <v>0</v>
      </c>
      <c r="B18" s="4">
        <f t="shared" si="1"/>
        <v>0</v>
      </c>
      <c r="C18" s="4">
        <f t="shared" si="9"/>
        <v>0</v>
      </c>
      <c r="D18" s="4">
        <f t="shared" si="22"/>
        <v>0</v>
      </c>
      <c r="E18" s="5">
        <f t="shared" si="23"/>
        <v>0</v>
      </c>
      <c r="F18" s="27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/>
      <c r="J18" s="4"/>
      <c r="R18" s="2"/>
      <c r="S18" s="12"/>
      <c r="T18" s="12"/>
      <c r="U18" s="12"/>
      <c r="V18" s="12"/>
    </row>
    <row r="19" spans="1:22" x14ac:dyDescent="0.25">
      <c r="C19" s="4">
        <f t="shared" si="9"/>
        <v>0</v>
      </c>
      <c r="F19" s="12"/>
      <c r="R19" s="6"/>
      <c r="U19" s="6"/>
    </row>
    <row r="20" spans="1:22" x14ac:dyDescent="0.25">
      <c r="F20" s="10" t="s">
        <v>16</v>
      </c>
    </row>
    <row r="21" spans="1:22" ht="16.5" x14ac:dyDescent="0.3">
      <c r="B21" s="17"/>
      <c r="C21" s="21"/>
      <c r="D21" s="17"/>
      <c r="E21" s="17"/>
      <c r="F21" s="10" t="s">
        <v>13</v>
      </c>
      <c r="G21" s="26">
        <v>538</v>
      </c>
      <c r="H21" s="36">
        <f>49.94*10.764</f>
        <v>537.55415999999991</v>
      </c>
      <c r="I21" s="36" t="s">
        <v>17</v>
      </c>
      <c r="N21" s="9"/>
    </row>
    <row r="22" spans="1:22" ht="17.25" thickBot="1" x14ac:dyDescent="0.35">
      <c r="B22" s="22"/>
      <c r="C22" s="8"/>
      <c r="E22" s="17"/>
      <c r="F22" s="10" t="s">
        <v>14</v>
      </c>
      <c r="G22" s="26">
        <v>31000</v>
      </c>
      <c r="H22" s="8" t="s">
        <v>32</v>
      </c>
      <c r="I22" s="8"/>
      <c r="N22" s="9"/>
      <c r="P22" s="6"/>
      <c r="Q22" s="6"/>
    </row>
    <row r="23" spans="1:22" ht="15.75" thickBot="1" x14ac:dyDescent="0.3">
      <c r="B23" s="22"/>
      <c r="C23" s="22"/>
      <c r="E23" s="17"/>
      <c r="F23" s="10" t="s">
        <v>15</v>
      </c>
      <c r="G23" s="22">
        <f>G22*G21</f>
        <v>16678000</v>
      </c>
      <c r="H23" s="22"/>
      <c r="J23" t="s">
        <v>19</v>
      </c>
      <c r="N23">
        <f>34.32*17.72</f>
        <v>608.15039999999999</v>
      </c>
      <c r="P23" s="2"/>
      <c r="Q23" s="29"/>
      <c r="R23" s="30"/>
      <c r="S23" s="30"/>
    </row>
    <row r="24" spans="1:22" ht="15.75" thickBot="1" x14ac:dyDescent="0.3">
      <c r="B24" s="23"/>
      <c r="C24" s="17"/>
      <c r="D24" s="17"/>
      <c r="E24" s="17"/>
      <c r="H24" s="13"/>
      <c r="I24" s="7"/>
      <c r="N24" s="9"/>
      <c r="O24" s="16"/>
      <c r="Q24" s="31"/>
      <c r="R24" s="32"/>
      <c r="S24" s="32"/>
    </row>
    <row r="25" spans="1:22" ht="15.75" thickBot="1" x14ac:dyDescent="0.3">
      <c r="B25" s="19"/>
      <c r="C25" s="19"/>
      <c r="D25" s="17"/>
      <c r="E25" s="17"/>
      <c r="G25" s="17"/>
      <c r="H25" s="13"/>
      <c r="I25" s="7"/>
      <c r="J25" s="8"/>
      <c r="N25" s="9"/>
      <c r="O25" s="16"/>
      <c r="Q25" s="33"/>
      <c r="R25" s="32"/>
      <c r="S25" s="32"/>
    </row>
    <row r="26" spans="1:22" ht="15.75" thickBot="1" x14ac:dyDescent="0.3">
      <c r="B26" s="20"/>
      <c r="C26" s="20"/>
      <c r="D26" s="20"/>
      <c r="E26" s="17"/>
      <c r="G26" s="13"/>
      <c r="H26" s="13"/>
      <c r="N26" s="9"/>
      <c r="Q26" s="31"/>
      <c r="R26" s="32"/>
      <c r="S26" s="32"/>
    </row>
    <row r="27" spans="1:22" ht="15.75" thickBot="1" x14ac:dyDescent="0.3">
      <c r="B27" s="17"/>
      <c r="C27" s="17"/>
      <c r="D27" s="20"/>
      <c r="E27" s="21"/>
      <c r="Q27" s="31"/>
      <c r="R27" s="32"/>
      <c r="S27" s="32"/>
    </row>
    <row r="28" spans="1:22" ht="15.75" thickBot="1" x14ac:dyDescent="0.3">
      <c r="B28" s="13"/>
      <c r="C28" s="18"/>
      <c r="D28" s="17"/>
      <c r="E28" s="17"/>
      <c r="G28" t="s">
        <v>31</v>
      </c>
      <c r="H28" s="22"/>
      <c r="Q28" s="33"/>
      <c r="R28" s="32"/>
      <c r="S28" s="32"/>
    </row>
    <row r="29" spans="1:22" ht="15.75" thickBot="1" x14ac:dyDescent="0.3">
      <c r="B29" s="19"/>
      <c r="C29" s="17"/>
      <c r="D29" s="17"/>
      <c r="E29" s="17"/>
      <c r="F29" s="11"/>
      <c r="G29" t="s">
        <v>18</v>
      </c>
      <c r="H29" s="14"/>
      <c r="I29" s="7"/>
      <c r="J29" s="8"/>
      <c r="Q29" s="33"/>
      <c r="R29" s="32"/>
      <c r="S29" s="32"/>
    </row>
    <row r="30" spans="1:22" ht="15.75" thickBot="1" x14ac:dyDescent="0.3">
      <c r="B30" s="19"/>
      <c r="C30" s="19"/>
      <c r="D30" s="17"/>
      <c r="E30" s="17"/>
      <c r="G30" s="22" t="s">
        <v>29</v>
      </c>
      <c r="H30" s="28"/>
      <c r="Q30" s="31"/>
      <c r="R30" s="32"/>
      <c r="S30" s="32"/>
    </row>
    <row r="31" spans="1:22" ht="15.75" thickBot="1" x14ac:dyDescent="0.3">
      <c r="B31" s="20"/>
      <c r="C31" s="20"/>
      <c r="D31" s="20"/>
      <c r="E31" s="17"/>
      <c r="G31" s="22"/>
      <c r="H31" s="16"/>
      <c r="Q31" s="33"/>
      <c r="R31" s="32"/>
      <c r="S31" s="32"/>
    </row>
    <row r="32" spans="1:22" ht="15.75" thickBot="1" x14ac:dyDescent="0.3">
      <c r="B32" s="17"/>
      <c r="C32" s="17"/>
      <c r="D32" s="17"/>
      <c r="E32" s="17"/>
      <c r="G32" s="14">
        <f>20000*1.5</f>
        <v>30000</v>
      </c>
      <c r="H32" s="8"/>
      <c r="Q32" s="33"/>
      <c r="R32" s="32"/>
      <c r="S32" s="32"/>
    </row>
    <row r="33" spans="7:19" ht="15.75" thickBot="1" x14ac:dyDescent="0.3">
      <c r="Q33" s="31"/>
      <c r="R33" s="32"/>
      <c r="S33" s="32"/>
    </row>
    <row r="34" spans="7:19" ht="15.75" thickBot="1" x14ac:dyDescent="0.3">
      <c r="Q34" s="33"/>
      <c r="R34" s="32"/>
      <c r="S34" s="32"/>
    </row>
    <row r="35" spans="7:19" ht="15.75" thickBot="1" x14ac:dyDescent="0.3">
      <c r="Q35" s="33"/>
      <c r="R35" s="32"/>
      <c r="S35" s="32"/>
    </row>
    <row r="36" spans="7:19" ht="15.75" thickBot="1" x14ac:dyDescent="0.3">
      <c r="Q36" s="33"/>
      <c r="R36" s="32"/>
      <c r="S36" s="32"/>
    </row>
    <row r="37" spans="7:19" ht="15.75" thickBot="1" x14ac:dyDescent="0.3">
      <c r="G37" s="25"/>
      <c r="H37" s="25"/>
      <c r="Q37" s="33"/>
      <c r="R37" s="32"/>
      <c r="S37" s="32"/>
    </row>
    <row r="38" spans="7:19" ht="15.75" thickBot="1" x14ac:dyDescent="0.3">
      <c r="G38" s="24"/>
      <c r="H38" s="24"/>
      <c r="Q38" s="31"/>
      <c r="R38" s="34"/>
      <c r="S38" s="35"/>
    </row>
    <row r="39" spans="7:19" ht="15.75" thickBot="1" x14ac:dyDescent="0.3">
      <c r="G39" s="24"/>
      <c r="H39" s="24"/>
      <c r="Q39" s="33"/>
      <c r="R39" s="32"/>
      <c r="S39" s="32"/>
    </row>
    <row r="40" spans="7:19" x14ac:dyDescent="0.25">
      <c r="G40" s="24"/>
      <c r="H40" s="24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C1" zoomScaleNormal="100" workbookViewId="0">
      <selection activeCell="C2" sqref="C2"/>
    </sheetView>
  </sheetViews>
  <sheetFormatPr defaultRowHeight="15" x14ac:dyDescent="0.25"/>
  <sheetData>
    <row r="33" ht="9" customHeight="1" x14ac:dyDescent="0.25"/>
    <row r="34" ht="14.45" hidden="1" x14ac:dyDescent="0.3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t="14.45" hidden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6"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2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6" workbookViewId="0">
      <selection activeCell="A2" sqref="A2"/>
    </sheetView>
  </sheetViews>
  <sheetFormatPr defaultRowHeight="15" x14ac:dyDescent="0.25"/>
  <sheetData>
    <row r="1" spans="1:1" x14ac:dyDescent="0.3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2023-08-19T07:14:05Z</dcterms:modified>
</cp:coreProperties>
</file>