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259E6A87-FF42-4B9D-A294-794D66359332}" xr6:coauthVersionLast="36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</workbook>
</file>

<file path=xl/calcChain.xml><?xml version="1.0" encoding="utf-8"?>
<calcChain xmlns="http://schemas.openxmlformats.org/spreadsheetml/2006/main">
  <c r="B21" i="1" l="1"/>
  <c r="B20" i="1"/>
  <c r="H15" i="1"/>
  <c r="H14" i="1"/>
  <c r="H6" i="1"/>
  <c r="H12" i="1"/>
  <c r="B37" i="1"/>
  <c r="B36" i="1"/>
  <c r="F10" i="1"/>
  <c r="F9" i="1"/>
  <c r="F6" i="1"/>
  <c r="G34" i="1" l="1"/>
  <c r="H34" i="1"/>
  <c r="I34" i="1"/>
  <c r="J4" i="1" l="1"/>
  <c r="H29" i="1" l="1"/>
  <c r="K37" i="1" l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6" i="1"/>
  <c r="J36" i="1" s="1"/>
  <c r="G37" i="1"/>
  <c r="L37" i="1" s="1"/>
  <c r="H38" i="1"/>
  <c r="H37" i="1" l="1"/>
  <c r="J37" i="1"/>
  <c r="H36" i="1"/>
  <c r="I36" i="1"/>
  <c r="D37" i="1" l="1"/>
  <c r="J28" i="1" l="1"/>
  <c r="I32" i="1" l="1"/>
  <c r="I31" i="1"/>
  <c r="I33" i="1"/>
  <c r="D38" i="1" l="1"/>
  <c r="I27" i="1"/>
  <c r="I37" i="1" l="1"/>
  <c r="D36" i="1"/>
  <c r="I28" i="1"/>
  <c r="I29" i="1"/>
  <c r="I30" i="1"/>
  <c r="H3" i="1" l="1"/>
  <c r="B10" i="1" l="1"/>
  <c r="B5" i="1" l="1"/>
  <c r="B11" i="1" l="1"/>
  <c r="B6" i="1"/>
  <c r="B14" i="1"/>
  <c r="B12" i="1" l="1"/>
  <c r="B13" i="1" s="1"/>
  <c r="B15" i="1" s="1"/>
  <c r="B17" i="1" s="1"/>
  <c r="B18" i="1" l="1"/>
  <c r="B19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<sst xmlns="http://schemas.openxmlformats.org/spreadsheetml/2006/main" count="31" uniqueCount="29">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</sst>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0" fontId="11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0" fillId="0" borderId="0" xfId="0" applyNumberFormat="1" applyBorder="1"/>
    <xf numFmtId="43" fontId="0" fillId="0" borderId="8" xfId="0" applyNumberFormat="1" applyFill="1" applyBorder="1"/>
    <xf numFmtId="0" fontId="0" fillId="0" borderId="0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39</xdr:row>
      <xdr:rowOff>189548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9195A-2918-4C81-8B85-A421DEBE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76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608076</xdr:colOff>
      <xdr:row>41</xdr:row>
      <xdr:rowOff>189548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9463F-C7E0-4A7F-93BC-F92500373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2190476" cy="7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39</xdr:row>
      <xdr:rowOff>189548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CA6410-EC09-465D-A5C3-A0D3685D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7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opLeftCell="A10" zoomScaleNormal="10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38000</v>
      </c>
      <c r="C3" s="44"/>
      <c r="D3" s="34"/>
      <c r="E3" s="15"/>
      <c r="F3" s="5">
        <v>2000</v>
      </c>
      <c r="G3" s="7">
        <v>2023</v>
      </c>
      <c r="H3" s="8">
        <f>G3-F3</f>
        <v>23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2800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35200</v>
      </c>
      <c r="C5" s="55"/>
      <c r="F5" t="s">
        <v>24</v>
      </c>
      <c r="G5" s="34" t="s">
        <v>26</v>
      </c>
      <c r="H5" s="23"/>
      <c r="I5" s="6"/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2800</v>
      </c>
      <c r="C6" s="56"/>
      <c r="E6" s="15"/>
      <c r="F6" s="15">
        <f>G6/1.2</f>
        <v>741.66666666666674</v>
      </c>
      <c r="G6" s="34">
        <v>890</v>
      </c>
      <c r="H6" s="23">
        <f>G6/H12</f>
        <v>1.6123188405797102</v>
      </c>
      <c r="I6" s="51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23</v>
      </c>
      <c r="C7" s="36"/>
      <c r="F7" s="15">
        <v>742</v>
      </c>
      <c r="G7" s="34"/>
      <c r="H7" s="23"/>
      <c r="I7" s="51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37</v>
      </c>
      <c r="C8" s="36"/>
      <c r="F8" s="15">
        <v>50000</v>
      </c>
      <c r="G8" s="46"/>
      <c r="H8" s="53"/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>
        <f>F8*F7:F7</f>
        <v>37100000</v>
      </c>
      <c r="G9" s="38"/>
      <c r="H9" s="52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34.5</v>
      </c>
      <c r="C10" s="36"/>
      <c r="F10" s="15">
        <f>F9/890</f>
        <v>41685.393258426964</v>
      </c>
      <c r="G10" s="38"/>
      <c r="H10" s="52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0.34499999999999997</v>
      </c>
      <c r="C11" s="45"/>
      <c r="D11" s="37"/>
      <c r="E11" s="30"/>
      <c r="F11" s="15" t="s">
        <v>25</v>
      </c>
      <c r="G11" s="38"/>
      <c r="H11" s="54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965.99999999999989</v>
      </c>
      <c r="C12" s="44"/>
      <c r="E12" s="1"/>
      <c r="F12" s="15">
        <v>222</v>
      </c>
      <c r="G12" s="14">
        <v>330</v>
      </c>
      <c r="H12" s="27">
        <f>F12+G12</f>
        <v>552</v>
      </c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1834</v>
      </c>
      <c r="C13" s="44"/>
      <c r="D13" s="38"/>
      <c r="E13" s="1"/>
      <c r="F13" s="15"/>
      <c r="G13" s="27"/>
      <c r="H13" s="27">
        <v>60000</v>
      </c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35200</v>
      </c>
      <c r="C14" s="44"/>
      <c r="D14" s="34"/>
      <c r="E14" s="15"/>
      <c r="F14" s="18"/>
      <c r="H14" s="27">
        <f>H13*H12</f>
        <v>33120000</v>
      </c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37034</v>
      </c>
      <c r="C15" s="44"/>
      <c r="D15" s="34"/>
      <c r="E15" s="15"/>
      <c r="F15" s="18"/>
      <c r="G15" s="28"/>
      <c r="H15" s="27">
        <f>H14/890</f>
        <v>37213.483146067418</v>
      </c>
      <c r="I15" s="18"/>
      <c r="J15" s="18"/>
      <c r="K15" s="18"/>
      <c r="L15" s="18"/>
      <c r="M15" s="16"/>
      <c r="N15" s="8"/>
      <c r="O15" s="6"/>
    </row>
    <row r="16" spans="1:15" ht="16.5" x14ac:dyDescent="0.3">
      <c r="A16" s="49" t="s">
        <v>23</v>
      </c>
      <c r="B16" s="48">
        <v>890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7" t="s">
        <v>11</v>
      </c>
      <c r="B17" s="58">
        <f>B16*B15</f>
        <v>32960260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7" t="s">
        <v>27</v>
      </c>
      <c r="B18" s="58">
        <f>B17*0.9</f>
        <v>29664234</v>
      </c>
      <c r="C18" s="39"/>
      <c r="E18" s="15"/>
      <c r="F18" s="27"/>
      <c r="G18" s="27"/>
      <c r="H18" s="14"/>
      <c r="I18" s="13"/>
      <c r="L18" s="61"/>
      <c r="N18" s="14"/>
      <c r="O18" s="59"/>
    </row>
    <row r="19" spans="1:15" ht="16.5" x14ac:dyDescent="0.3">
      <c r="A19" s="57" t="s">
        <v>28</v>
      </c>
      <c r="B19" s="58">
        <f>B17*0.8</f>
        <v>26368208</v>
      </c>
      <c r="C19" s="39"/>
      <c r="E19" s="15"/>
      <c r="F19" s="27"/>
      <c r="G19" s="27"/>
      <c r="H19" s="14"/>
      <c r="I19" s="13"/>
      <c r="L19" s="61"/>
      <c r="N19" s="14"/>
      <c r="O19" s="59"/>
    </row>
    <row r="20" spans="1:15" ht="16.5" x14ac:dyDescent="0.3">
      <c r="A20" s="57" t="s">
        <v>12</v>
      </c>
      <c r="B20" s="58">
        <f>890*B4</f>
        <v>2492000</v>
      </c>
      <c r="C20" s="39"/>
      <c r="D20" s="34"/>
      <c r="E20" s="15"/>
      <c r="F20" s="15"/>
      <c r="G20" s="15"/>
      <c r="I20" s="6"/>
    </row>
    <row r="21" spans="1:15" ht="16.5" x14ac:dyDescent="0.3">
      <c r="A21" s="48" t="s">
        <v>16</v>
      </c>
      <c r="B21" s="50">
        <f>B17*0.045/12</f>
        <v>123600.97499999999</v>
      </c>
      <c r="C21" s="39"/>
      <c r="D21" s="47"/>
      <c r="E21" s="15"/>
      <c r="I21" s="15"/>
    </row>
    <row r="22" spans="1:15" x14ac:dyDescent="0.25">
      <c r="B22" s="25"/>
      <c r="C22" s="25"/>
    </row>
    <row r="23" spans="1:15" x14ac:dyDescent="0.25">
      <c r="B23" s="25"/>
      <c r="C23" s="25"/>
    </row>
    <row r="24" spans="1:15" x14ac:dyDescent="0.25">
      <c r="F24" s="15"/>
    </row>
    <row r="25" spans="1:15" x14ac:dyDescent="0.25">
      <c r="D25" t="s">
        <v>14</v>
      </c>
    </row>
    <row r="26" spans="1:15" x14ac:dyDescent="0.25">
      <c r="B26" s="22" t="s">
        <v>20</v>
      </c>
      <c r="C26" s="22" t="s">
        <v>15</v>
      </c>
      <c r="D26" s="21" t="s">
        <v>21</v>
      </c>
      <c r="E26" s="21"/>
      <c r="F26" s="21" t="s">
        <v>11</v>
      </c>
      <c r="G26" s="21" t="s">
        <v>17</v>
      </c>
      <c r="H26" s="21" t="s">
        <v>18</v>
      </c>
      <c r="I26" s="21" t="s">
        <v>19</v>
      </c>
      <c r="J26" s="21"/>
    </row>
    <row r="27" spans="1:15" ht="17.25" x14ac:dyDescent="0.3">
      <c r="B27" s="22"/>
      <c r="C27" s="22"/>
      <c r="D27" s="21"/>
      <c r="E27" s="21"/>
      <c r="F27" s="21"/>
      <c r="G27" s="23" t="e">
        <f t="shared" ref="G27:G34" si="0">F27/C27</f>
        <v>#DIV/0!</v>
      </c>
      <c r="H27" s="23" t="e">
        <f>F27/D27</f>
        <v>#DIV/0!</v>
      </c>
      <c r="I27" s="23" t="e">
        <f t="shared" ref="I27:I34" si="1">F27/B27</f>
        <v>#DIV/0!</v>
      </c>
      <c r="J27" s="21" t="e">
        <f>D27/C27</f>
        <v>#DIV/0!</v>
      </c>
      <c r="K27" s="31"/>
    </row>
    <row r="28" spans="1:15" ht="17.25" x14ac:dyDescent="0.3">
      <c r="B28" s="22"/>
      <c r="C28" s="22"/>
      <c r="D28" s="21"/>
      <c r="E28" s="21"/>
      <c r="F28" s="21"/>
      <c r="G28" s="23" t="e">
        <f t="shared" si="0"/>
        <v>#DIV/0!</v>
      </c>
      <c r="H28" s="23" t="e">
        <f>F28/D28</f>
        <v>#DIV/0!</v>
      </c>
      <c r="I28" s="23" t="e">
        <f t="shared" si="1"/>
        <v>#DIV/0!</v>
      </c>
      <c r="J28" s="21" t="e">
        <f>D28/C28</f>
        <v>#DIV/0!</v>
      </c>
      <c r="K28" s="31"/>
    </row>
    <row r="29" spans="1:15" x14ac:dyDescent="0.25">
      <c r="B29" s="22"/>
      <c r="C29" s="22"/>
      <c r="D29" s="21"/>
      <c r="E29" s="21"/>
      <c r="F29" s="23"/>
      <c r="G29" s="23" t="e">
        <f t="shared" si="0"/>
        <v>#DIV/0!</v>
      </c>
      <c r="H29" s="23" t="e">
        <f>F29/D29</f>
        <v>#DIV/0!</v>
      </c>
      <c r="I29" s="23" t="e">
        <f t="shared" si="1"/>
        <v>#DIV/0!</v>
      </c>
      <c r="J29" s="21"/>
    </row>
    <row r="30" spans="1:15" x14ac:dyDescent="0.25">
      <c r="B30" s="22"/>
      <c r="C30" s="22"/>
      <c r="D30" s="21"/>
      <c r="E30" s="21"/>
      <c r="F30" s="23"/>
      <c r="G30" s="23" t="e">
        <f t="shared" si="0"/>
        <v>#DIV/0!</v>
      </c>
      <c r="H30" s="23" t="e">
        <f t="shared" ref="H30:H34" si="2">F30/D30</f>
        <v>#DIV/0!</v>
      </c>
      <c r="I30" s="23" t="e">
        <f t="shared" si="1"/>
        <v>#DIV/0!</v>
      </c>
      <c r="J30" s="21"/>
    </row>
    <row r="31" spans="1:15" x14ac:dyDescent="0.25">
      <c r="C31" s="22"/>
      <c r="D31" s="40"/>
      <c r="F31" s="41"/>
      <c r="G31" s="41" t="e">
        <f t="shared" si="0"/>
        <v>#DIV/0!</v>
      </c>
      <c r="H31" s="23" t="e">
        <f t="shared" si="2"/>
        <v>#DIV/0!</v>
      </c>
      <c r="I31" s="41" t="e">
        <f t="shared" si="1"/>
        <v>#DIV/0!</v>
      </c>
    </row>
    <row r="32" spans="1:15" x14ac:dyDescent="0.25">
      <c r="F32" s="41"/>
      <c r="G32" s="41" t="e">
        <f t="shared" si="0"/>
        <v>#DIV/0!</v>
      </c>
      <c r="H32" s="41" t="e">
        <f t="shared" si="2"/>
        <v>#DIV/0!</v>
      </c>
      <c r="I32" s="41" t="e">
        <f t="shared" si="1"/>
        <v>#DIV/0!</v>
      </c>
      <c r="J32" t="e">
        <f>B32/C32</f>
        <v>#DIV/0!</v>
      </c>
    </row>
    <row r="33" spans="1:12" x14ac:dyDescent="0.25">
      <c r="F33" s="40"/>
      <c r="G33" s="41" t="e">
        <f t="shared" si="0"/>
        <v>#DIV/0!</v>
      </c>
      <c r="H33" s="41" t="e">
        <f t="shared" si="2"/>
        <v>#DIV/0!</v>
      </c>
      <c r="I33" s="41" t="e">
        <f t="shared" si="1"/>
        <v>#DIV/0!</v>
      </c>
    </row>
    <row r="34" spans="1:12" x14ac:dyDescent="0.25">
      <c r="F34" s="60"/>
      <c r="G34" s="59" t="e">
        <f t="shared" si="0"/>
        <v>#DIV/0!</v>
      </c>
      <c r="H34" s="59" t="e">
        <f t="shared" si="2"/>
        <v>#DIV/0!</v>
      </c>
      <c r="I34" s="59" t="e">
        <f t="shared" si="1"/>
        <v>#DIV/0!</v>
      </c>
    </row>
    <row r="35" spans="1:12" x14ac:dyDescent="0.25">
      <c r="B35" s="19" t="s">
        <v>22</v>
      </c>
    </row>
    <row r="36" spans="1:12" x14ac:dyDescent="0.25">
      <c r="B36" s="19">
        <f>132.55*10.764</f>
        <v>1426.7682</v>
      </c>
      <c r="C36" s="19">
        <v>39200000</v>
      </c>
      <c r="D36">
        <f>C36/B36</f>
        <v>27474.680189816398</v>
      </c>
      <c r="E36">
        <v>1233700</v>
      </c>
      <c r="F36">
        <v>30000</v>
      </c>
      <c r="G36">
        <f>F36+E36+C36</f>
        <v>40463700</v>
      </c>
      <c r="H36">
        <f>G36/B36</f>
        <v>28360.388183588617</v>
      </c>
      <c r="I36" s="15" t="e">
        <f>G36/#REF!</f>
        <v>#REF!</v>
      </c>
      <c r="J36" t="e">
        <f>G36/A36</f>
        <v>#DIV/0!</v>
      </c>
    </row>
    <row r="37" spans="1:12" x14ac:dyDescent="0.25">
      <c r="B37" s="19">
        <f>52.97*10.764</f>
        <v>570.16908000000001</v>
      </c>
      <c r="C37" s="19">
        <v>13450000</v>
      </c>
      <c r="D37">
        <f>C37/B37</f>
        <v>23589.493839266066</v>
      </c>
      <c r="E37">
        <v>735000</v>
      </c>
      <c r="F37">
        <v>30000</v>
      </c>
      <c r="G37">
        <f>F37+E37+C37</f>
        <v>14215000</v>
      </c>
      <c r="H37">
        <f>G37/B37</f>
        <v>24931.201109677851</v>
      </c>
      <c r="I37" s="15" t="e">
        <f>G37/#REF!</f>
        <v>#REF!</v>
      </c>
      <c r="J37" t="e">
        <f>G37/A37</f>
        <v>#DIV/0!</v>
      </c>
      <c r="K37">
        <f>B37+A37</f>
        <v>570.16908000000001</v>
      </c>
      <c r="L37">
        <f>G37/K37</f>
        <v>24931.201109677851</v>
      </c>
    </row>
    <row r="38" spans="1:12" x14ac:dyDescent="0.25">
      <c r="D38" t="e">
        <f>C38/B38</f>
        <v>#DIV/0!</v>
      </c>
      <c r="H38" t="e">
        <f>G38/B38</f>
        <v>#DIV/0!</v>
      </c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43" spans="1:12" ht="15.75" x14ac:dyDescent="0.25">
      <c r="A43" s="17"/>
    </row>
    <row r="44" spans="1:12" ht="15.75" x14ac:dyDescent="0.25">
      <c r="A44" s="17"/>
    </row>
    <row r="45" spans="1:12" ht="15.75" x14ac:dyDescent="0.25">
      <c r="A45" s="17"/>
    </row>
    <row r="65" spans="4:6" x14ac:dyDescent="0.25">
      <c r="D65" s="15"/>
      <c r="E65" s="15"/>
      <c r="F65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topLeftCell="A3"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topLeftCell="C2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2023-08-14T07:21:37Z</dcterms:modified>
</cp:coreProperties>
</file>