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SME Ghatkopar_Bad Boys Entertainment pvt ltd\"/>
    </mc:Choice>
  </mc:AlternateContent>
  <xr:revisionPtr revIDLastSave="0" documentId="13_ncr:1_{CA178DDC-EE48-488A-81B4-CE0947AC846A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I31" i="4"/>
  <c r="I30" i="4"/>
  <c r="I26" i="4"/>
  <c r="I27" i="4"/>
  <c r="I28" i="4"/>
  <c r="J28" i="4" l="1"/>
  <c r="G28" i="4" l="1"/>
  <c r="C5" i="25"/>
  <c r="C4" i="25"/>
  <c r="C3" i="25"/>
  <c r="Q2" i="4"/>
  <c r="Q3" i="4"/>
  <c r="B3" i="4" s="1"/>
  <c r="C3" i="4" s="1"/>
  <c r="D3" i="4" s="1"/>
  <c r="P4" i="4"/>
  <c r="Q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<sst xmlns="http://schemas.openxmlformats.org/spreadsheetml/2006/main" count="129" uniqueCount="88">
  <si>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</si>
  <si>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</si>
  <si>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</si>
  <si>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</si>
  <si>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</si>
  <si>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</si>
  <si>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</si>
  <si>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</si>
  <si>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</si>
  <si>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</si>
  <si>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</si>
  <si>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</si>
  <si>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</si>
  <si>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</si>
  <si>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</si>
  <si>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</si>
  <si>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</si>
  <si>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</si>
  <si>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</si>
  <si>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</si>
  <si>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</si>
  <si>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</si>
  <si>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</si>
  <si>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</si>
  <si>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</si>
  <si>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</si>
  <si>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</si>
  <si>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</si>
  <si>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</si>
  <si>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</si>
  <si>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</si>
  <si>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</si>
  <si>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</si>
  <si>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</si>
  <si>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</si>
  <si>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</si>
  <si>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</si>
  <si>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</si>
  <si>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</si>
  <si>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</si>
  <si>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</si>
  <si>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</si>
  <si>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</si>
  <si>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</si>
  <si>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</si>
  <si>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</si>
  <si>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</si>
  <si>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</si>
  <si>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</si>
  <si>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</si>
  <si>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</si>
  <si>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</si>
  <si>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</si>
  <si>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</si>
  <si>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</si>
  <si>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</si>
  <si>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</si>
  <si>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</si>
  <si>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</si>
  <si>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</si>
  <si>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</si>
  <si>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</si>
  <si>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</si>
  <si>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</si>
  <si>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</si>
  <si>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</si>
  <si>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</si>
  <si>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</si>
  <si>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</si>
  <si>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</si>
  <si>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</si>
  <si>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</si>
  <si>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</si>
  <si>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</si>
  <si>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</si>
  <si>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</si>
  <si>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</si>
  <si>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</si>
  <si>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</si>
  <si>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</si>
  <si>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</si>
  <si>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</si>
  <si>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</si>
  <si>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</si>
  <si>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801-802</t>
  </si>
  <si>
    <t>803-806</t>
  </si>
  <si>
    <t>TMCA</t>
  </si>
  <si>
    <t>RENT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</si>
</sst>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48</xdr:row>
      <xdr:rowOff>172713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1228FD-C167-B51A-877A-8A085D4E6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9050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78423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868246-D613-EDCF-E048-E0837173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8023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2ADEEB-60A9-F03A-C208-C3877F322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135581</xdr:colOff>
      <xdr:row>49</xdr:row>
      <xdr:rowOff>115546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06EFF8-7738-30BB-5380-D7561DDCC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85181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1787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10FF39-6268-824D-C18F-62044E290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03387" cy="8735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862F71-8597-F78F-D7CE-0B74BE2E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897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392536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96F3AC-26ED-51B8-3B1B-0C5BF4ED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13336" cy="8754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R13" sqref="R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263297.16199999995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292697.16199999995</v>
      </c>
      <c r="D9" s="63" t="s">
        <v>62</v>
      </c>
      <c r="E9" s="64">
        <f>C9/10.764</f>
        <v>27192.2298402081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18</v>
      </c>
      <c r="D13" s="70">
        <f>D12-C13</f>
        <v>82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J24" sqref="J2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34500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31500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18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42</v>
      </c>
      <c r="D8" s="26">
        <v>2005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27</v>
      </c>
      <c r="D10" s="26"/>
      <c r="F10" s="19"/>
    </row>
    <row r="11" spans="1:6" x14ac:dyDescent="0.25">
      <c r="A11" s="16"/>
      <c r="B11" s="27"/>
      <c r="C11" s="28">
        <f>C10%</f>
        <v>0.27</v>
      </c>
      <c r="D11" s="28"/>
      <c r="F11" s="19"/>
    </row>
    <row r="12" spans="1:6" x14ac:dyDescent="0.25">
      <c r="A12" s="16" t="s">
        <v>21</v>
      </c>
      <c r="B12" s="20"/>
      <c r="C12" s="21">
        <f>C6*C11</f>
        <v>810</v>
      </c>
      <c r="D12" s="24"/>
      <c r="F12" s="19"/>
    </row>
    <row r="13" spans="1:6" x14ac:dyDescent="0.25">
      <c r="A13" s="16" t="s">
        <v>22</v>
      </c>
      <c r="B13" s="20"/>
      <c r="C13" s="21">
        <f>C6-C12</f>
        <v>2190</v>
      </c>
      <c r="D13" s="24"/>
      <c r="F13" s="19"/>
    </row>
    <row r="14" spans="1:6" x14ac:dyDescent="0.25">
      <c r="A14" s="16" t="s">
        <v>15</v>
      </c>
      <c r="B14" s="20"/>
      <c r="C14" s="21">
        <f>C5</f>
        <v>31500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33690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5122</v>
      </c>
      <c r="D18" s="26"/>
      <c r="F18" s="19"/>
    </row>
    <row r="19" spans="1:6" x14ac:dyDescent="0.25">
      <c r="A19" s="16" t="s">
        <v>73</v>
      </c>
      <c r="B19" s="6"/>
      <c r="C19" s="32">
        <f>C18*C16</f>
        <v>172560180</v>
      </c>
      <c r="D19" s="33"/>
      <c r="E19" s="70"/>
      <c r="F19" s="34"/>
    </row>
    <row r="20" spans="1:6" x14ac:dyDescent="0.25">
      <c r="A20" s="16" t="s">
        <v>24</v>
      </c>
      <c r="C20" s="35">
        <f>C19*90%</f>
        <v>155304162</v>
      </c>
      <c r="D20" s="32"/>
      <c r="F20" s="19"/>
    </row>
    <row r="21" spans="1:6" x14ac:dyDescent="0.25">
      <c r="A21" s="16" t="s">
        <v>25</v>
      </c>
      <c r="C21" s="35">
        <f>C19*80%</f>
        <v>138048144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15366000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359500.375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7" sqref="G7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5.28515625" bestFit="1" customWidth="1"/>
    <col min="8" max="8" width="14.28515625" bestFit="1" customWidth="1"/>
    <col min="9" max="10" width="15.285156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5833.3333333333339</v>
      </c>
      <c r="C2" s="4">
        <f t="shared" ref="C2:C16" si="1">B2*1.2</f>
        <v>7000.0000000000009</v>
      </c>
      <c r="D2" s="4">
        <f t="shared" ref="D2:D16" si="2">C2*1.2</f>
        <v>8400</v>
      </c>
      <c r="E2" s="5">
        <f t="shared" ref="E2:E16" si="3">R2</f>
        <v>140000000</v>
      </c>
      <c r="F2" s="4">
        <f t="shared" ref="F2:F15" si="4">ROUND((E2/B2),0)</f>
        <v>24000</v>
      </c>
      <c r="G2" s="4">
        <f t="shared" ref="G2:G15" si="5">ROUND((E2/C2),0)</f>
        <v>20000</v>
      </c>
      <c r="H2" s="4">
        <f t="shared" ref="H2:H15" si="6">ROUND((E2/D2),0)</f>
        <v>16667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7000</v>
      </c>
      <c r="Q2">
        <f t="shared" ref="Q2:Q10" si="9">P2/1.2</f>
        <v>5833.3333333333339</v>
      </c>
      <c r="R2" s="2">
        <v>140000000</v>
      </c>
      <c r="S2" s="2"/>
    </row>
    <row r="3" spans="1:19" x14ac:dyDescent="0.25">
      <c r="A3" s="4">
        <v>2</v>
      </c>
      <c r="B3" s="4">
        <f t="shared" si="0"/>
        <v>3333.3333333333335</v>
      </c>
      <c r="C3" s="4">
        <f t="shared" si="1"/>
        <v>4000</v>
      </c>
      <c r="D3" s="4">
        <f t="shared" si="2"/>
        <v>4800</v>
      </c>
      <c r="E3" s="5">
        <f t="shared" si="3"/>
        <v>110000000</v>
      </c>
      <c r="F3" s="4">
        <f t="shared" si="4"/>
        <v>33000</v>
      </c>
      <c r="G3" s="4">
        <f t="shared" si="5"/>
        <v>27500</v>
      </c>
      <c r="H3" s="4">
        <f t="shared" si="6"/>
        <v>22917</v>
      </c>
      <c r="I3" s="4">
        <f t="shared" si="7"/>
        <v>0</v>
      </c>
      <c r="J3" s="4">
        <f t="shared" si="8"/>
        <v>0</v>
      </c>
      <c r="O3">
        <v>0</v>
      </c>
      <c r="P3">
        <v>4000</v>
      </c>
      <c r="Q3">
        <f t="shared" si="9"/>
        <v>3333.3333333333335</v>
      </c>
      <c r="R3" s="2">
        <v>110000000</v>
      </c>
      <c r="S3" s="2"/>
    </row>
    <row r="4" spans="1:19" x14ac:dyDescent="0.25">
      <c r="A4" s="4">
        <v>3</v>
      </c>
      <c r="B4" s="4">
        <f t="shared" si="0"/>
        <v>1400</v>
      </c>
      <c r="C4" s="4">
        <f t="shared" si="1"/>
        <v>1680</v>
      </c>
      <c r="D4" s="4">
        <f t="shared" si="2"/>
        <v>2016</v>
      </c>
      <c r="E4" s="5">
        <f t="shared" si="3"/>
        <v>55000000</v>
      </c>
      <c r="F4" s="4">
        <f t="shared" si="4"/>
        <v>39286</v>
      </c>
      <c r="G4" s="77">
        <f t="shared" si="5"/>
        <v>32738</v>
      </c>
      <c r="H4" s="77">
        <f t="shared" si="6"/>
        <v>27282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ref="P4:P10" si="10">O4/1.2</f>
        <v>0</v>
      </c>
      <c r="Q4" s="7">
        <v>1400</v>
      </c>
      <c r="R4" s="78">
        <v>55000000</v>
      </c>
      <c r="S4" s="2"/>
    </row>
    <row r="5" spans="1:19" x14ac:dyDescent="0.25">
      <c r="A5" s="4">
        <v>4</v>
      </c>
      <c r="B5" s="4">
        <f t="shared" si="0"/>
        <v>1225</v>
      </c>
      <c r="C5" s="4">
        <f t="shared" si="1"/>
        <v>1470</v>
      </c>
      <c r="D5" s="4">
        <f t="shared" si="2"/>
        <v>1764</v>
      </c>
      <c r="E5" s="5">
        <f t="shared" si="3"/>
        <v>40000000</v>
      </c>
      <c r="F5" s="4">
        <f t="shared" si="4"/>
        <v>32653</v>
      </c>
      <c r="G5" s="4">
        <f t="shared" si="5"/>
        <v>27211</v>
      </c>
      <c r="H5" s="4">
        <f t="shared" si="6"/>
        <v>22676</v>
      </c>
      <c r="I5" s="4">
        <f t="shared" si="7"/>
        <v>0</v>
      </c>
      <c r="J5" s="4">
        <f t="shared" si="8"/>
        <v>0</v>
      </c>
      <c r="O5">
        <v>0</v>
      </c>
      <c r="P5">
        <v>1470</v>
      </c>
      <c r="Q5">
        <f t="shared" si="9"/>
        <v>1225</v>
      </c>
      <c r="R5" s="2">
        <v>40000000</v>
      </c>
      <c r="S5" s="2"/>
    </row>
    <row r="6" spans="1:19" x14ac:dyDescent="0.25">
      <c r="A6" s="4">
        <v>5</v>
      </c>
      <c r="B6" s="4">
        <f t="shared" si="0"/>
        <v>2465</v>
      </c>
      <c r="C6" s="4">
        <f t="shared" si="1"/>
        <v>2958</v>
      </c>
      <c r="D6" s="4">
        <f t="shared" si="2"/>
        <v>3549.6</v>
      </c>
      <c r="E6" s="5">
        <f t="shared" si="3"/>
        <v>110000000</v>
      </c>
      <c r="F6" s="4">
        <f t="shared" si="4"/>
        <v>44625</v>
      </c>
      <c r="G6" s="77">
        <f t="shared" si="5"/>
        <v>37187</v>
      </c>
      <c r="H6" s="77">
        <f t="shared" si="6"/>
        <v>30989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2465</v>
      </c>
      <c r="R6" s="78">
        <v>110000000</v>
      </c>
      <c r="S6" s="2"/>
    </row>
    <row r="7" spans="1:19" x14ac:dyDescent="0.25">
      <c r="A7" s="4">
        <v>6</v>
      </c>
      <c r="B7" s="4">
        <f t="shared" si="0"/>
        <v>1490</v>
      </c>
      <c r="C7" s="4">
        <f t="shared" si="1"/>
        <v>1788</v>
      </c>
      <c r="D7" s="4">
        <f t="shared" si="2"/>
        <v>2145.6</v>
      </c>
      <c r="E7" s="5">
        <f t="shared" si="3"/>
        <v>60000000</v>
      </c>
      <c r="F7" s="4">
        <f t="shared" si="4"/>
        <v>40268</v>
      </c>
      <c r="G7" s="77">
        <f t="shared" si="5"/>
        <v>33557</v>
      </c>
      <c r="H7" s="77">
        <f t="shared" si="6"/>
        <v>27964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1490</v>
      </c>
      <c r="R7" s="78">
        <v>60000000</v>
      </c>
      <c r="S7" s="2"/>
    </row>
    <row r="8" spans="1:19" x14ac:dyDescent="0.25">
      <c r="A8" s="4">
        <v>7</v>
      </c>
      <c r="B8" s="4">
        <f t="shared" si="0"/>
        <v>3200</v>
      </c>
      <c r="C8" s="4">
        <f t="shared" si="1"/>
        <v>3840</v>
      </c>
      <c r="D8" s="4">
        <f t="shared" si="2"/>
        <v>4608</v>
      </c>
      <c r="E8" s="5">
        <f t="shared" si="3"/>
        <v>147000000</v>
      </c>
      <c r="F8" s="4">
        <f t="shared" si="4"/>
        <v>45938</v>
      </c>
      <c r="G8" s="77">
        <f t="shared" si="5"/>
        <v>38281</v>
      </c>
      <c r="H8" s="77">
        <f t="shared" si="6"/>
        <v>31901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3200</v>
      </c>
      <c r="R8" s="78">
        <v>147000000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  <c r="H25" s="10" t="s">
        <v>87</v>
      </c>
    </row>
    <row r="26" spans="1:19" s="10" customFormat="1" x14ac:dyDescent="0.25">
      <c r="F26" s="57" t="s">
        <v>84</v>
      </c>
      <c r="G26" s="57">
        <v>1770</v>
      </c>
      <c r="H26" s="10">
        <v>600000</v>
      </c>
      <c r="I26" s="10">
        <f>H26*12*100/8</f>
        <v>90000000</v>
      </c>
    </row>
    <row r="27" spans="1:19" s="10" customFormat="1" x14ac:dyDescent="0.25">
      <c r="F27" s="57" t="s">
        <v>85</v>
      </c>
      <c r="G27" s="57">
        <v>2703</v>
      </c>
      <c r="H27" s="10">
        <v>784000</v>
      </c>
      <c r="I27" s="10">
        <f t="shared" ref="I27" si="48">H27*12*100/8</f>
        <v>117600000</v>
      </c>
    </row>
    <row r="28" spans="1:19" s="10" customFormat="1" x14ac:dyDescent="0.25">
      <c r="C28" s="72" t="s">
        <v>74</v>
      </c>
      <c r="D28" s="72"/>
      <c r="F28" s="57" t="s">
        <v>86</v>
      </c>
      <c r="G28" s="57">
        <f>SUM(G26:G27)</f>
        <v>4473</v>
      </c>
      <c r="H28" s="10">
        <v>40000</v>
      </c>
      <c r="I28" s="10">
        <f>G28*H28</f>
        <v>178920000</v>
      </c>
      <c r="J28" s="10">
        <f>I27+I26</f>
        <v>207600000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5122</v>
      </c>
      <c r="H29" s="10">
        <f>G29/G28</f>
        <v>1.1450927788955958</v>
      </c>
    </row>
    <row r="30" spans="1:19" s="10" customFormat="1" x14ac:dyDescent="0.25">
      <c r="F30" s="57" t="s">
        <v>72</v>
      </c>
      <c r="G30" s="57">
        <v>33500</v>
      </c>
      <c r="I30" s="10">
        <f>G28*1.2</f>
        <v>5367.5999999999995</v>
      </c>
    </row>
    <row r="31" spans="1:19" s="10" customFormat="1" x14ac:dyDescent="0.25">
      <c r="C31" s="75"/>
      <c r="D31" s="75"/>
      <c r="F31" s="75" t="s">
        <v>73</v>
      </c>
      <c r="G31" s="75">
        <f>G29*G30</f>
        <v>171587000</v>
      </c>
      <c r="H31" s="10" t="e">
        <f>G31/D29</f>
        <v>#DIV/0!</v>
      </c>
      <c r="I31" s="10">
        <f>I28/I30</f>
        <v>33333.333333333336</v>
      </c>
    </row>
    <row r="32" spans="1:19" s="10" customFormat="1" x14ac:dyDescent="0.25">
      <c r="C32" s="75"/>
      <c r="D32" s="75"/>
      <c r="F32" s="75" t="s">
        <v>24</v>
      </c>
      <c r="G32" s="75">
        <f>G31*90%</f>
        <v>154428300</v>
      </c>
    </row>
    <row r="33" spans="3:7" s="10" customFormat="1" x14ac:dyDescent="0.25">
      <c r="C33" s="75"/>
      <c r="D33" s="75"/>
      <c r="F33" s="75" t="s">
        <v>25</v>
      </c>
      <c r="G33" s="75">
        <f>G31*80%</f>
        <v>137269600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2023-08-14T09:07:33Z</dcterms:modified>
</cp:coreProperties>
</file>