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Santacruz (West)_Melronia Hospitality Pvt Ltd\"/>
    </mc:Choice>
  </mc:AlternateContent>
  <xr:revisionPtr revIDLastSave="0" documentId="13_ncr:1_{4F24200D-BCB8-4F41-A714-E1C256C50080}" xr6:coauthVersionLast="47" xr6:coauthVersionMax="47" xr10:uidLastSave="{00000000-0000-0000-0000-000000000000}"/>
  <bookViews>
    <workbookView xWindow="-120" yWindow="-120" windowWidth="29040" windowHeight="15720" tabRatio="932" activeTab="15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  <sheet name="Sheet15" sheetId="30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7" i="4" l="1"/>
  <c r="D33" i="4"/>
  <c r="G31" i="4"/>
  <c r="G33" i="4" s="1"/>
  <c r="I29" i="4"/>
  <c r="G29" i="4"/>
  <c r="H29" i="4" s="1"/>
  <c r="P6" i="4"/>
  <c r="H28" i="4"/>
  <c r="C5" i="25"/>
  <c r="C4" i="25"/>
  <c r="Q2" i="4"/>
  <c r="B2" i="4" s="1"/>
  <c r="C2" i="4" s="1"/>
  <c r="Q3" i="4"/>
  <c r="B3" i="4" s="1"/>
  <c r="C3" i="4" s="1"/>
  <c r="D3" i="4" s="1"/>
  <c r="Q4" i="4"/>
  <c r="Q5" i="4"/>
  <c r="Q6" i="4"/>
  <c r="B6" i="4" s="1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B16" i="4" s="1"/>
  <c r="C16" i="4" s="1"/>
  <c r="D16" i="4" s="1"/>
  <c r="J16" i="4"/>
  <c r="I16" i="4"/>
  <c r="E16" i="4"/>
  <c r="E15" i="4"/>
  <c r="E14" i="4"/>
  <c r="E13" i="4"/>
  <c r="E12" i="4"/>
  <c r="H12" i="4" s="1"/>
  <c r="E11" i="4"/>
  <c r="E10" i="4"/>
  <c r="E9" i="4"/>
  <c r="E8" i="4"/>
  <c r="E7" i="4"/>
  <c r="E6" i="4"/>
  <c r="E5" i="4"/>
  <c r="E4" i="4"/>
  <c r="H4" i="4" s="1"/>
  <c r="E3" i="4"/>
  <c r="E2" i="4"/>
  <c r="C20" i="25"/>
  <c r="C16" i="25"/>
  <c r="C17" i="25" s="1"/>
  <c r="G15" i="4" l="1"/>
  <c r="F14" i="4"/>
  <c r="G11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l="1"/>
  <c r="C19" i="23" s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<sst xmlns="http://schemas.openxmlformats.org/spreadsheetml/2006/main" count="135" uniqueCount="90">
  <si>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</si>
  <si>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</si>
  <si>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</si>
  <si>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</si>
  <si>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</si>
  <si>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</si>
  <si>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</si>
  <si>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</si>
  <si>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</si>
  <si>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</si>
  <si>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</si>
  <si>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</si>
  <si>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</si>
  <si>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</si>
  <si>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</si>
  <si>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</si>
  <si>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</si>
  <si>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</si>
  <si>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</si>
  <si>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</si>
  <si>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</si>
  <si>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</si>
  <si>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</si>
  <si>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</si>
  <si>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</si>
  <si>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</si>
  <si>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</si>
  <si>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</si>
  <si>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</si>
  <si>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</si>
  <si>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</si>
  <si>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</si>
  <si>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</si>
  <si>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</si>
  <si>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</si>
  <si>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</si>
  <si>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</si>
  <si>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</si>
  <si>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</si>
  <si>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</si>
  <si>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</si>
  <si>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</si>
  <si>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</si>
  <si>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</si>
  <si>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</si>
  <si>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</si>
  <si>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</si>
  <si>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</si>
  <si>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</si>
  <si>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</si>
  <si>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</si>
  <si>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</si>
  <si>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</si>
  <si>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</si>
  <si>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</si>
  <si>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</si>
  <si>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</si>
  <si>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</si>
  <si>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</si>
  <si>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</si>
  <si>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</si>
  <si>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</si>
  <si>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</si>
  <si>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</si>
  <si>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</si>
  <si>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</si>
  <si>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</si>
  <si>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</si>
  <si>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</si>
  <si>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</si>
  <si>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</si>
  <si>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</si>
  <si>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</si>
  <si>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</si>
  <si>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</si>
  <si>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</si>
  <si>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</si>
  <si>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</si>
  <si>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</si>
  <si>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</si>
  <si>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</si>
  <si>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</si>
  <si>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</si>
  <si>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</si>
  <si>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Draft Cost Sheet</t>
  </si>
  <si>
    <t>ACA</t>
  </si>
  <si>
    <t>IGR-09.07.21</t>
  </si>
  <si>
    <t>IGR-27.08.21</t>
  </si>
  <si>
    <t>IGR-30.08.22</t>
  </si>
  <si>
    <t>Discussed with manoj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</si>
</sst>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7CBD5-50DB-2888-E5A8-B2FF35C33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525650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EAFF89-1AD9-58E9-12E1-6BAE454BD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17650" cy="89166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8F5E83-C903-CBA3-F0CB-0AF3F309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88404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420860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79EB4E-89DA-244E-0373-F05C35E04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2860" cy="883090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544702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DC97CF-F89A-2928-F59C-603007639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36702" cy="874517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221488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CE0EA5-74DC-5C93-F047-4A7A0E9F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90288" cy="888806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240541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E99343-5337-6BE4-F558-82103A3BE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09341" cy="8830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21E868-3D2D-4070-8392-A25BA7B96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8504E1-DA99-519E-81EA-BA00ED4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0E52AF-EA99-7630-8230-903D7719C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52A123-9FFA-A65C-01FB-BF41A4B76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106576</xdr:colOff>
      <xdr:row>46</xdr:row>
      <xdr:rowOff>96486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56AB15-8160-F2BA-A820-0FFD03708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08176" cy="8859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592334</xdr:colOff>
      <xdr:row>46</xdr:row>
      <xdr:rowOff>115539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55BC9E-27D1-6640-D517-E9F1629E3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84334" cy="8878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383010</xdr:colOff>
      <xdr:row>46</xdr:row>
      <xdr:rowOff>96486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74B000-A431-8BF8-FE68-B1E2812AD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03810" cy="8859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77997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1E6FD8-BE6E-44E1-20DA-5A381421D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79597" cy="8754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3" sqref="C3: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287840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28784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316624</v>
      </c>
      <c r="D5" s="63" t="s">
        <v>62</v>
      </c>
      <c r="E5" s="64">
        <f>C5/10.764</f>
        <v>29415.087328130809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102750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213874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198902.82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301652.82</v>
      </c>
      <c r="D9" s="63" t="s">
        <v>62</v>
      </c>
      <c r="E9" s="64">
        <f>C9/10.764</f>
        <v>28024.230769230773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2016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7</v>
      </c>
      <c r="D13" s="70">
        <f>D12-C13</f>
        <v>93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91118-C8D5-4A7B-BED4-C2474B6AB1D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34FDC-26FB-46DB-B58F-A6C16584686F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61356-3304-46D6-8809-1BFAB5FEBC4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1503A-6085-4C83-BC23-96BFFF1DF7EC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3A548-F586-437B-A0EA-3E1F10A1289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59500</v>
      </c>
      <c r="D3" s="24" t="s">
        <v>76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56500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7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53</v>
      </c>
      <c r="D8" s="26">
        <v>2016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10.5</v>
      </c>
      <c r="D10" s="26"/>
      <c r="F10" s="19"/>
    </row>
    <row r="11" spans="1:6" x14ac:dyDescent="0.25">
      <c r="A11" s="16"/>
      <c r="B11" s="27"/>
      <c r="C11" s="28">
        <f>C10%</f>
        <v>0.105</v>
      </c>
      <c r="D11" s="28"/>
      <c r="F11" s="19"/>
    </row>
    <row r="12" spans="1:6" x14ac:dyDescent="0.25">
      <c r="A12" s="16" t="s">
        <v>21</v>
      </c>
      <c r="B12" s="20"/>
      <c r="C12" s="21">
        <f>C6*C11</f>
        <v>315</v>
      </c>
      <c r="D12" s="24"/>
      <c r="F12" s="19"/>
    </row>
    <row r="13" spans="1:6" x14ac:dyDescent="0.25">
      <c r="A13" s="16" t="s">
        <v>22</v>
      </c>
      <c r="B13" s="20"/>
      <c r="C13" s="21">
        <f>C6-C12</f>
        <v>2685</v>
      </c>
      <c r="D13" s="24"/>
      <c r="F13" s="19"/>
    </row>
    <row r="14" spans="1:6" x14ac:dyDescent="0.25">
      <c r="A14" s="16" t="s">
        <v>15</v>
      </c>
      <c r="B14" s="20"/>
      <c r="C14" s="21">
        <f>C5</f>
        <v>56500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C13+C14</f>
        <v>59185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1600</v>
      </c>
      <c r="D18" s="26"/>
      <c r="F18" s="19"/>
    </row>
    <row r="19" spans="1:6" x14ac:dyDescent="0.25">
      <c r="A19" s="16" t="s">
        <v>74</v>
      </c>
      <c r="B19" s="6"/>
      <c r="C19" s="32">
        <f>C18*C16</f>
        <v>94696000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85226400</v>
      </c>
      <c r="D20" s="32"/>
      <c r="F20" s="19"/>
    </row>
    <row r="21" spans="1:6" x14ac:dyDescent="0.25">
      <c r="A21" s="16" t="s">
        <v>25</v>
      </c>
      <c r="C21" s="35">
        <f>C19*80%</f>
        <v>75756800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4800000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236740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 s="70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workbookViewId="0">
      <selection activeCell="R2" sqref="R2:R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725</v>
      </c>
      <c r="C2" s="4">
        <f t="shared" ref="C2:C16" si="1">B2*1.2</f>
        <v>870</v>
      </c>
      <c r="D2" s="4">
        <f t="shared" ref="D2:D16" si="2">C2*1.2</f>
        <v>1044</v>
      </c>
      <c r="E2" s="5">
        <f t="shared" ref="E2:E16" si="3">R2</f>
        <v>22500000</v>
      </c>
      <c r="F2" s="4">
        <f t="shared" ref="F2:F15" si="4">ROUND((E2/B2),0)</f>
        <v>31034</v>
      </c>
      <c r="G2" s="4">
        <f t="shared" ref="G2:G15" si="5">ROUND((E2/C2),0)</f>
        <v>25862</v>
      </c>
      <c r="H2" s="4">
        <f t="shared" ref="H2:H15" si="6">ROUND((E2/D2),0)</f>
        <v>21552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870</v>
      </c>
      <c r="Q2">
        <f t="shared" ref="Q2:Q6" si="9">P2/1.2</f>
        <v>725</v>
      </c>
      <c r="R2" s="2">
        <v>22500000</v>
      </c>
      <c r="S2" s="2" t="s">
        <v>86</v>
      </c>
    </row>
    <row r="3" spans="1:19" x14ac:dyDescent="0.25">
      <c r="A3" s="4">
        <v>2</v>
      </c>
      <c r="B3" s="4">
        <f t="shared" si="0"/>
        <v>516.66666666666674</v>
      </c>
      <c r="C3" s="4">
        <f t="shared" si="1"/>
        <v>620.00000000000011</v>
      </c>
      <c r="D3" s="4">
        <f t="shared" si="2"/>
        <v>744.00000000000011</v>
      </c>
      <c r="E3" s="5">
        <f t="shared" si="3"/>
        <v>17500000</v>
      </c>
      <c r="F3" s="4">
        <f t="shared" si="4"/>
        <v>33871</v>
      </c>
      <c r="G3" s="4">
        <f t="shared" si="5"/>
        <v>28226</v>
      </c>
      <c r="H3" s="4">
        <f t="shared" si="6"/>
        <v>23522</v>
      </c>
      <c r="I3" s="4">
        <f t="shared" si="7"/>
        <v>0</v>
      </c>
      <c r="J3" s="4">
        <f t="shared" si="8"/>
        <v>0</v>
      </c>
      <c r="O3">
        <v>0</v>
      </c>
      <c r="P3">
        <v>620</v>
      </c>
      <c r="Q3">
        <f t="shared" si="9"/>
        <v>516.66666666666674</v>
      </c>
      <c r="R3" s="2">
        <v>17500000</v>
      </c>
      <c r="S3" s="2" t="s">
        <v>86</v>
      </c>
    </row>
    <row r="4" spans="1:19" x14ac:dyDescent="0.25">
      <c r="A4" s="4">
        <v>3</v>
      </c>
      <c r="B4" s="4">
        <f t="shared" si="0"/>
        <v>425</v>
      </c>
      <c r="C4" s="4">
        <f t="shared" si="1"/>
        <v>510</v>
      </c>
      <c r="D4" s="4">
        <f t="shared" si="2"/>
        <v>612</v>
      </c>
      <c r="E4" s="5">
        <f t="shared" si="3"/>
        <v>14172632</v>
      </c>
      <c r="F4" s="4">
        <f t="shared" si="4"/>
        <v>33347</v>
      </c>
      <c r="G4" s="4">
        <f t="shared" si="5"/>
        <v>27789</v>
      </c>
      <c r="H4" s="4">
        <f t="shared" si="6"/>
        <v>23158</v>
      </c>
      <c r="I4" s="4">
        <f t="shared" si="7"/>
        <v>0</v>
      </c>
      <c r="J4" s="4">
        <f t="shared" si="8"/>
        <v>0</v>
      </c>
      <c r="O4">
        <v>0</v>
      </c>
      <c r="P4">
        <v>510</v>
      </c>
      <c r="Q4">
        <f t="shared" si="9"/>
        <v>425</v>
      </c>
      <c r="R4" s="2">
        <v>14172632</v>
      </c>
      <c r="S4" s="2" t="s">
        <v>87</v>
      </c>
    </row>
    <row r="5" spans="1:19" x14ac:dyDescent="0.25">
      <c r="A5" s="4">
        <v>4</v>
      </c>
      <c r="B5" s="4">
        <f t="shared" si="0"/>
        <v>366.66666666666669</v>
      </c>
      <c r="C5" s="4">
        <f t="shared" si="1"/>
        <v>440</v>
      </c>
      <c r="D5" s="4">
        <f t="shared" si="2"/>
        <v>528</v>
      </c>
      <c r="E5" s="5">
        <f t="shared" si="3"/>
        <v>12227368</v>
      </c>
      <c r="F5" s="4">
        <f t="shared" si="4"/>
        <v>33347</v>
      </c>
      <c r="G5" s="4">
        <f t="shared" si="5"/>
        <v>27789</v>
      </c>
      <c r="H5" s="4">
        <f t="shared" si="6"/>
        <v>23158</v>
      </c>
      <c r="I5" s="4">
        <f t="shared" si="7"/>
        <v>0</v>
      </c>
      <c r="J5" s="4">
        <f t="shared" si="8"/>
        <v>0</v>
      </c>
      <c r="O5">
        <v>0</v>
      </c>
      <c r="P5">
        <v>440</v>
      </c>
      <c r="Q5">
        <f t="shared" si="9"/>
        <v>366.66666666666669</v>
      </c>
      <c r="R5" s="2">
        <v>12227368</v>
      </c>
      <c r="S5" s="2" t="s">
        <v>87</v>
      </c>
    </row>
    <row r="6" spans="1:19" x14ac:dyDescent="0.25">
      <c r="A6" s="4">
        <v>5</v>
      </c>
      <c r="B6" s="4">
        <f t="shared" si="0"/>
        <v>712.48710000000005</v>
      </c>
      <c r="C6" s="4">
        <f t="shared" si="1"/>
        <v>854.98452000000009</v>
      </c>
      <c r="D6" s="4">
        <f t="shared" si="2"/>
        <v>1025.9814240000001</v>
      </c>
      <c r="E6" s="5">
        <f t="shared" si="3"/>
        <v>29600000</v>
      </c>
      <c r="F6" s="4">
        <f t="shared" si="4"/>
        <v>41545</v>
      </c>
      <c r="G6" s="4">
        <f t="shared" si="5"/>
        <v>34621</v>
      </c>
      <c r="H6" s="4">
        <f t="shared" si="6"/>
        <v>28850</v>
      </c>
      <c r="I6" s="4">
        <f t="shared" si="7"/>
        <v>0</v>
      </c>
      <c r="J6" s="4">
        <f t="shared" si="8"/>
        <v>0</v>
      </c>
      <c r="O6">
        <v>0</v>
      </c>
      <c r="P6">
        <f>79.43*10.764</f>
        <v>854.98451999999997</v>
      </c>
      <c r="Q6">
        <f t="shared" si="9"/>
        <v>712.48710000000005</v>
      </c>
      <c r="R6" s="2">
        <v>29600000</v>
      </c>
      <c r="S6" s="2" t="s">
        <v>88</v>
      </c>
    </row>
    <row r="7" spans="1:19" x14ac:dyDescent="0.25">
      <c r="A7" s="4">
        <v>6</v>
      </c>
      <c r="B7" s="4">
        <f t="shared" si="0"/>
        <v>1600</v>
      </c>
      <c r="C7" s="4">
        <f t="shared" si="1"/>
        <v>1920</v>
      </c>
      <c r="D7" s="4">
        <f t="shared" si="2"/>
        <v>2304</v>
      </c>
      <c r="E7" s="5">
        <f t="shared" si="3"/>
        <v>95100000</v>
      </c>
      <c r="F7" s="77">
        <f t="shared" si="4"/>
        <v>59438</v>
      </c>
      <c r="G7" s="77">
        <f t="shared" si="5"/>
        <v>49531</v>
      </c>
      <c r="H7" s="77">
        <f t="shared" si="6"/>
        <v>41276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ref="P7:P10" si="10">O7/1.2</f>
        <v>0</v>
      </c>
      <c r="Q7" s="7">
        <v>1600</v>
      </c>
      <c r="R7" s="78">
        <v>95100000</v>
      </c>
      <c r="S7" s="2"/>
    </row>
    <row r="8" spans="1:19" x14ac:dyDescent="0.25">
      <c r="A8" s="4">
        <v>7</v>
      </c>
      <c r="B8" s="4">
        <f t="shared" si="0"/>
        <v>1600</v>
      </c>
      <c r="C8" s="4">
        <f t="shared" si="1"/>
        <v>1920</v>
      </c>
      <c r="D8" s="4">
        <f t="shared" si="2"/>
        <v>2304</v>
      </c>
      <c r="E8" s="5">
        <f t="shared" si="3"/>
        <v>93000000</v>
      </c>
      <c r="F8" s="77">
        <f t="shared" si="4"/>
        <v>58125</v>
      </c>
      <c r="G8" s="77">
        <f t="shared" si="5"/>
        <v>48438</v>
      </c>
      <c r="H8" s="77">
        <f t="shared" si="6"/>
        <v>40365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1600</v>
      </c>
      <c r="R8" s="78">
        <v>93000000</v>
      </c>
      <c r="S8" s="2"/>
    </row>
    <row r="9" spans="1:19" x14ac:dyDescent="0.25">
      <c r="A9" s="4">
        <v>8</v>
      </c>
      <c r="B9" s="4">
        <f t="shared" si="0"/>
        <v>1600</v>
      </c>
      <c r="C9" s="4">
        <f t="shared" si="1"/>
        <v>1920</v>
      </c>
      <c r="D9" s="4">
        <f t="shared" si="2"/>
        <v>2304</v>
      </c>
      <c r="E9" s="5">
        <f t="shared" si="3"/>
        <v>95100000</v>
      </c>
      <c r="F9" s="77">
        <f t="shared" si="4"/>
        <v>59438</v>
      </c>
      <c r="G9" s="77">
        <f t="shared" si="5"/>
        <v>49531</v>
      </c>
      <c r="H9" s="77">
        <f t="shared" si="6"/>
        <v>41276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10"/>
        <v>0</v>
      </c>
      <c r="Q9" s="7">
        <v>1600</v>
      </c>
      <c r="R9" s="78">
        <v>95100000</v>
      </c>
      <c r="S9" s="2"/>
    </row>
    <row r="10" spans="1:19" x14ac:dyDescent="0.25">
      <c r="A10" s="4">
        <v>9</v>
      </c>
      <c r="B10" s="4">
        <f t="shared" si="0"/>
        <v>1600</v>
      </c>
      <c r="C10" s="4">
        <f t="shared" si="1"/>
        <v>1920</v>
      </c>
      <c r="D10" s="4">
        <f t="shared" si="2"/>
        <v>2304</v>
      </c>
      <c r="E10" s="5">
        <f t="shared" si="3"/>
        <v>88000000</v>
      </c>
      <c r="F10" s="4">
        <f t="shared" si="4"/>
        <v>55000</v>
      </c>
      <c r="G10" s="4">
        <f t="shared" si="5"/>
        <v>45833</v>
      </c>
      <c r="H10" s="4">
        <f t="shared" si="6"/>
        <v>38194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v>1600</v>
      </c>
      <c r="R10" s="2">
        <v>88000000</v>
      </c>
      <c r="S10" s="2"/>
    </row>
    <row r="11" spans="1:19" x14ac:dyDescent="0.25">
      <c r="A11" s="4">
        <v>10</v>
      </c>
      <c r="B11" s="4">
        <f t="shared" si="0"/>
        <v>1600</v>
      </c>
      <c r="C11" s="4">
        <f t="shared" si="1"/>
        <v>1920</v>
      </c>
      <c r="D11" s="4">
        <f t="shared" si="2"/>
        <v>2304</v>
      </c>
      <c r="E11" s="5">
        <f t="shared" si="3"/>
        <v>89100000</v>
      </c>
      <c r="F11" s="4">
        <f t="shared" si="4"/>
        <v>55688</v>
      </c>
      <c r="G11" s="4">
        <f t="shared" si="5"/>
        <v>46406</v>
      </c>
      <c r="H11" s="4">
        <f t="shared" si="6"/>
        <v>38672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v>1600</v>
      </c>
      <c r="R11" s="2">
        <v>89100000</v>
      </c>
      <c r="S11" s="2"/>
    </row>
    <row r="12" spans="1:19" x14ac:dyDescent="0.25">
      <c r="A12" s="4">
        <v>11</v>
      </c>
      <c r="B12" s="4">
        <f t="shared" si="0"/>
        <v>1600</v>
      </c>
      <c r="C12" s="4">
        <f t="shared" si="1"/>
        <v>1920</v>
      </c>
      <c r="D12" s="4">
        <f t="shared" si="2"/>
        <v>2304</v>
      </c>
      <c r="E12" s="5">
        <f t="shared" si="3"/>
        <v>88700000</v>
      </c>
      <c r="F12" s="4">
        <f t="shared" si="4"/>
        <v>55438</v>
      </c>
      <c r="G12" s="4">
        <f t="shared" si="5"/>
        <v>46198</v>
      </c>
      <c r="H12" s="4">
        <f t="shared" si="6"/>
        <v>38498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v>1600</v>
      </c>
      <c r="R12" s="2">
        <v>88700000</v>
      </c>
      <c r="S12" s="2"/>
    </row>
    <row r="13" spans="1:19" x14ac:dyDescent="0.25">
      <c r="A13" s="4">
        <v>12</v>
      </c>
      <c r="B13" s="4">
        <f t="shared" si="0"/>
        <v>1600</v>
      </c>
      <c r="C13" s="4">
        <f t="shared" si="1"/>
        <v>1920</v>
      </c>
      <c r="D13" s="4">
        <f t="shared" si="2"/>
        <v>2304</v>
      </c>
      <c r="E13" s="5">
        <f t="shared" si="3"/>
        <v>93000000</v>
      </c>
      <c r="F13" s="77">
        <f t="shared" si="4"/>
        <v>58125</v>
      </c>
      <c r="G13" s="77">
        <f t="shared" si="5"/>
        <v>48438</v>
      </c>
      <c r="H13" s="77">
        <f t="shared" si="6"/>
        <v>40365</v>
      </c>
      <c r="I13" s="77">
        <f t="shared" si="7"/>
        <v>0</v>
      </c>
      <c r="J13" s="77">
        <f t="shared" si="8"/>
        <v>0</v>
      </c>
      <c r="K13" s="7"/>
      <c r="L13" s="7"/>
      <c r="M13" s="7"/>
      <c r="N13" s="7"/>
      <c r="O13" s="7">
        <v>0</v>
      </c>
      <c r="P13" s="7">
        <f t="shared" si="11"/>
        <v>0</v>
      </c>
      <c r="Q13" s="7">
        <v>1600</v>
      </c>
      <c r="R13" s="78">
        <v>93000000</v>
      </c>
      <c r="S13" s="2"/>
    </row>
    <row r="14" spans="1:19" x14ac:dyDescent="0.25">
      <c r="A14" s="4">
        <v>13</v>
      </c>
      <c r="B14" s="4">
        <f t="shared" si="0"/>
        <v>1600</v>
      </c>
      <c r="C14" s="4">
        <f t="shared" si="1"/>
        <v>1920</v>
      </c>
      <c r="D14" s="4">
        <f t="shared" si="2"/>
        <v>2304</v>
      </c>
      <c r="E14" s="5">
        <f t="shared" si="3"/>
        <v>92700000</v>
      </c>
      <c r="F14" s="4">
        <f t="shared" si="4"/>
        <v>57938</v>
      </c>
      <c r="G14" s="4">
        <f t="shared" si="5"/>
        <v>48281</v>
      </c>
      <c r="H14" s="4">
        <f t="shared" si="6"/>
        <v>40234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v>1600</v>
      </c>
      <c r="R14" s="2">
        <v>92700000</v>
      </c>
      <c r="S14" s="2"/>
    </row>
    <row r="15" spans="1:19" x14ac:dyDescent="0.25">
      <c r="A15" s="4">
        <v>14</v>
      </c>
      <c r="B15" s="4">
        <f t="shared" si="0"/>
        <v>1600</v>
      </c>
      <c r="C15" s="4">
        <f t="shared" si="1"/>
        <v>1920</v>
      </c>
      <c r="D15" s="4">
        <f t="shared" si="2"/>
        <v>2304</v>
      </c>
      <c r="E15" s="5">
        <f t="shared" si="3"/>
        <v>90000000</v>
      </c>
      <c r="F15" s="4">
        <f t="shared" si="4"/>
        <v>56250</v>
      </c>
      <c r="G15" s="4">
        <f t="shared" si="5"/>
        <v>46875</v>
      </c>
      <c r="H15" s="4">
        <f t="shared" si="6"/>
        <v>39063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v>1600</v>
      </c>
      <c r="R15" s="2">
        <v>90000000</v>
      </c>
      <c r="S15" s="2"/>
    </row>
    <row r="16" spans="1:19" x14ac:dyDescent="0.25">
      <c r="A16" s="4">
        <v>15</v>
      </c>
      <c r="B16" s="4">
        <f t="shared" si="0"/>
        <v>1600</v>
      </c>
      <c r="C16" s="4">
        <f t="shared" si="1"/>
        <v>1920</v>
      </c>
      <c r="D16" s="4">
        <f t="shared" si="2"/>
        <v>2304</v>
      </c>
      <c r="E16" s="5">
        <f t="shared" si="3"/>
        <v>91500000</v>
      </c>
      <c r="F16" s="4">
        <f t="shared" ref="F16" si="12">ROUND((E16/B16),0)</f>
        <v>57188</v>
      </c>
      <c r="G16" s="4">
        <f t="shared" ref="G16" si="13">ROUND((E16/C16),0)</f>
        <v>47656</v>
      </c>
      <c r="H16" s="4">
        <f t="shared" ref="H16" si="14">ROUND((E16/D16),0)</f>
        <v>39714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v>1600</v>
      </c>
      <c r="R16" s="2">
        <v>91500000</v>
      </c>
      <c r="S16" s="2"/>
    </row>
    <row r="17" spans="1:20" x14ac:dyDescent="0.25">
      <c r="A17" s="4">
        <v>16</v>
      </c>
      <c r="B17" s="4">
        <f t="shared" ref="B17:B21" si="18">Q17</f>
        <v>0</v>
      </c>
      <c r="C17" s="4">
        <f t="shared" ref="C17:C21" si="19">B17*1.2</f>
        <v>0</v>
      </c>
      <c r="D17" s="4">
        <f t="shared" ref="D17:D21" si="20">C17*1.2</f>
        <v>0</v>
      </c>
      <c r="E17" s="5">
        <f t="shared" ref="E17:E21" si="21">R17</f>
        <v>0</v>
      </c>
      <c r="F17" s="4" t="e">
        <f t="shared" ref="F17" si="22">ROUND((E17/B17),0)</f>
        <v>#DIV/0!</v>
      </c>
      <c r="G17" s="4" t="e">
        <f t="shared" ref="G17" si="23">ROUND((E17/C17),0)</f>
        <v>#DIV/0!</v>
      </c>
      <c r="H17" s="4" t="e">
        <f t="shared" ref="H17" si="24">ROUND((E17/D17),0)</f>
        <v>#DIV/0!</v>
      </c>
      <c r="I17" s="4">
        <f t="shared" ref="I17" si="25">T17</f>
        <v>0</v>
      </c>
      <c r="J17" s="4">
        <f t="shared" ref="J17" si="26">U17</f>
        <v>0</v>
      </c>
      <c r="O17">
        <v>0</v>
      </c>
      <c r="P17">
        <f t="shared" ref="P17" si="27">O17/1.2</f>
        <v>0</v>
      </c>
      <c r="Q17">
        <f t="shared" ref="Q17" si="28">P17/1.2</f>
        <v>0</v>
      </c>
      <c r="R17" s="2">
        <v>0</v>
      </c>
      <c r="S17" s="2"/>
    </row>
    <row r="18" spans="1:20" x14ac:dyDescent="0.25">
      <c r="A18" s="4">
        <v>17</v>
      </c>
      <c r="B18" s="4">
        <f t="shared" si="18"/>
        <v>0</v>
      </c>
      <c r="C18" s="4">
        <f t="shared" si="19"/>
        <v>0</v>
      </c>
      <c r="D18" s="4">
        <f t="shared" si="20"/>
        <v>0</v>
      </c>
      <c r="E18" s="5">
        <f t="shared" si="21"/>
        <v>0</v>
      </c>
      <c r="F18" s="4" t="e">
        <f t="shared" ref="F18:F21" si="29">ROUND((E18/B18),0)</f>
        <v>#DIV/0!</v>
      </c>
      <c r="G18" s="4" t="e">
        <f t="shared" ref="G18:G21" si="30">ROUND((E18/C18),0)</f>
        <v>#DIV/0!</v>
      </c>
      <c r="H18" s="4" t="e">
        <f t="shared" ref="H18:H21" si="31">ROUND((E18/D18),0)</f>
        <v>#DIV/0!</v>
      </c>
      <c r="I18" s="4">
        <f t="shared" ref="I18:J21" si="32">T18</f>
        <v>0</v>
      </c>
      <c r="J18" s="4">
        <f t="shared" si="32"/>
        <v>0</v>
      </c>
      <c r="O18">
        <v>0</v>
      </c>
      <c r="P18">
        <f t="shared" ref="P18" si="33">O18/1.2</f>
        <v>0</v>
      </c>
      <c r="Q18">
        <f t="shared" ref="Q18:Q21" si="34">P18/1.2</f>
        <v>0</v>
      </c>
      <c r="R18" s="2">
        <v>0</v>
      </c>
      <c r="S18" s="2"/>
    </row>
    <row r="19" spans="1:20" x14ac:dyDescent="0.25">
      <c r="A19" s="4">
        <v>18</v>
      </c>
      <c r="B19" s="4">
        <f t="shared" si="18"/>
        <v>0</v>
      </c>
      <c r="C19" s="4">
        <f t="shared" si="19"/>
        <v>0</v>
      </c>
      <c r="D19" s="4">
        <f t="shared" si="20"/>
        <v>0</v>
      </c>
      <c r="E19" s="5">
        <f t="shared" si="21"/>
        <v>0</v>
      </c>
      <c r="F19" s="4" t="e">
        <f t="shared" si="29"/>
        <v>#DIV/0!</v>
      </c>
      <c r="G19" s="4" t="e">
        <f t="shared" si="30"/>
        <v>#DIV/0!</v>
      </c>
      <c r="H19" s="4" t="e">
        <f t="shared" si="31"/>
        <v>#DIV/0!</v>
      </c>
      <c r="I19" s="4">
        <f t="shared" si="32"/>
        <v>0</v>
      </c>
      <c r="J19" s="4">
        <f t="shared" si="32"/>
        <v>0</v>
      </c>
      <c r="O19">
        <v>0</v>
      </c>
      <c r="P19">
        <f>O19/1.2</f>
        <v>0</v>
      </c>
      <c r="Q19">
        <f t="shared" si="34"/>
        <v>0</v>
      </c>
      <c r="R19" s="2">
        <v>0</v>
      </c>
      <c r="S19" s="2"/>
    </row>
    <row r="20" spans="1:20" x14ac:dyDescent="0.25">
      <c r="A20" s="4">
        <v>19</v>
      </c>
      <c r="B20" s="4">
        <f t="shared" ref="B20" si="35">Q20</f>
        <v>0</v>
      </c>
      <c r="C20" s="4">
        <f t="shared" ref="C20" si="36">B20*1.2</f>
        <v>0</v>
      </c>
      <c r="D20" s="4">
        <f t="shared" ref="D20" si="37">C20*1.2</f>
        <v>0</v>
      </c>
      <c r="E20" s="5">
        <f t="shared" ref="E20" si="38">R20</f>
        <v>0</v>
      </c>
      <c r="F20" s="4" t="e">
        <f t="shared" ref="F20" si="39">ROUND((E20/B20),0)</f>
        <v>#DIV/0!</v>
      </c>
      <c r="G20" s="4" t="e">
        <f t="shared" ref="G20" si="40">ROUND((E20/C20),0)</f>
        <v>#DIV/0!</v>
      </c>
      <c r="H20" s="4" t="e">
        <f t="shared" ref="H20" si="41">ROUND((E20/D20),0)</f>
        <v>#DIV/0!</v>
      </c>
      <c r="I20" s="4">
        <f t="shared" ref="I20" si="42">T20</f>
        <v>0</v>
      </c>
      <c r="J20" s="4">
        <f t="shared" ref="J20" si="43">U20</f>
        <v>0</v>
      </c>
      <c r="O20">
        <v>0</v>
      </c>
      <c r="P20">
        <f t="shared" ref="P20" si="44">O20/1.2</f>
        <v>0</v>
      </c>
      <c r="Q20">
        <f t="shared" ref="Q20" si="45">P20/1.2</f>
        <v>0</v>
      </c>
      <c r="R20" s="2">
        <v>0</v>
      </c>
      <c r="S20" s="2"/>
    </row>
    <row r="21" spans="1:20" x14ac:dyDescent="0.25">
      <c r="A21" s="4">
        <v>20</v>
      </c>
      <c r="B21" s="4">
        <f t="shared" si="18"/>
        <v>0</v>
      </c>
      <c r="C21" s="4">
        <f t="shared" si="19"/>
        <v>0</v>
      </c>
      <c r="D21" s="4">
        <f t="shared" si="20"/>
        <v>0</v>
      </c>
      <c r="E21" s="5">
        <f t="shared" si="21"/>
        <v>0</v>
      </c>
      <c r="F21" s="4" t="e">
        <f t="shared" si="29"/>
        <v>#DIV/0!</v>
      </c>
      <c r="G21" s="4" t="e">
        <f t="shared" si="30"/>
        <v>#DIV/0!</v>
      </c>
      <c r="H21" s="4" t="e">
        <f t="shared" si="31"/>
        <v>#DIV/0!</v>
      </c>
      <c r="I21" s="4">
        <f t="shared" si="32"/>
        <v>0</v>
      </c>
      <c r="J21" s="4">
        <f t="shared" si="32"/>
        <v>0</v>
      </c>
      <c r="O21">
        <v>0</v>
      </c>
      <c r="P21">
        <f>O21/1.2</f>
        <v>0</v>
      </c>
      <c r="Q21">
        <f t="shared" si="34"/>
        <v>0</v>
      </c>
      <c r="R21" s="2">
        <v>0</v>
      </c>
      <c r="S21" s="2"/>
      <c r="T21" s="7"/>
    </row>
    <row r="22" spans="1:20" s="10" customFormat="1" x14ac:dyDescent="0.25"/>
    <row r="23" spans="1:20" s="10" customFormat="1" x14ac:dyDescent="0.25">
      <c r="F23" s="10" t="s">
        <v>89</v>
      </c>
    </row>
    <row r="24" spans="1:20" s="10" customFormat="1" x14ac:dyDescent="0.25">
      <c r="F24" s="73"/>
    </row>
    <row r="25" spans="1:20" s="10" customFormat="1" x14ac:dyDescent="0.25">
      <c r="F25" s="74"/>
    </row>
    <row r="26" spans="1:20" s="10" customFormat="1" x14ac:dyDescent="0.25">
      <c r="F26" s="74"/>
    </row>
    <row r="27" spans="1:20" s="10" customFormat="1" x14ac:dyDescent="0.25">
      <c r="F27" s="57" t="s">
        <v>71</v>
      </c>
      <c r="G27" s="57">
        <v>1553</v>
      </c>
    </row>
    <row r="28" spans="1:20" s="10" customFormat="1" x14ac:dyDescent="0.25">
      <c r="C28" s="72" t="s">
        <v>75</v>
      </c>
      <c r="D28" s="72"/>
      <c r="F28" s="57" t="s">
        <v>85</v>
      </c>
      <c r="G28" s="57">
        <v>1600</v>
      </c>
      <c r="H28" s="10">
        <f>G28-G27</f>
        <v>47</v>
      </c>
      <c r="I28" s="10">
        <v>41000</v>
      </c>
    </row>
    <row r="29" spans="1:20" s="10" customFormat="1" x14ac:dyDescent="0.25">
      <c r="C29" s="72" t="s">
        <v>1</v>
      </c>
      <c r="D29" s="72"/>
      <c r="F29" s="57" t="s">
        <v>72</v>
      </c>
      <c r="G29" s="57">
        <f>G28*1.2</f>
        <v>1920</v>
      </c>
      <c r="H29" s="10">
        <f>G29/G28</f>
        <v>1.2</v>
      </c>
      <c r="I29" s="10">
        <f>I28*G28</f>
        <v>65600000</v>
      </c>
    </row>
    <row r="30" spans="1:20" s="10" customFormat="1" x14ac:dyDescent="0.25">
      <c r="F30" s="57" t="s">
        <v>73</v>
      </c>
      <c r="G30" s="57">
        <v>59000</v>
      </c>
    </row>
    <row r="31" spans="1:20" s="10" customFormat="1" x14ac:dyDescent="0.25">
      <c r="C31" s="75" t="s">
        <v>84</v>
      </c>
      <c r="D31" s="75"/>
      <c r="F31" s="75" t="s">
        <v>74</v>
      </c>
      <c r="G31" s="75">
        <f>G28*G30</f>
        <v>94400000</v>
      </c>
      <c r="H31" s="10" t="e">
        <f>G31/D29</f>
        <v>#DIV/0!</v>
      </c>
    </row>
    <row r="32" spans="1:20" s="10" customFormat="1" x14ac:dyDescent="0.25">
      <c r="C32" s="75" t="s">
        <v>1</v>
      </c>
      <c r="D32" s="75">
        <v>87102400</v>
      </c>
      <c r="F32" s="75" t="s">
        <v>24</v>
      </c>
      <c r="G32" s="75">
        <f>G31*90%</f>
        <v>84960000</v>
      </c>
    </row>
    <row r="33" spans="3:7" s="10" customFormat="1" x14ac:dyDescent="0.25">
      <c r="C33" s="75"/>
      <c r="D33" s="75">
        <f>D32*0.9</f>
        <v>78392160</v>
      </c>
      <c r="F33" s="75" t="s">
        <v>25</v>
      </c>
      <c r="G33" s="75">
        <f>G31*80%</f>
        <v>75520000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>
      <c r="D36" s="10">
        <v>95000000</v>
      </c>
    </row>
    <row r="37" spans="3:7" s="10" customFormat="1" x14ac:dyDescent="0.25">
      <c r="D37" s="10">
        <f>D36*0.75</f>
        <v>71250000</v>
      </c>
    </row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2023-08-23T10:48:16Z</dcterms:modified>
</cp:coreProperties>
</file>