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069B33D-7612-4721-B7AD-A4225F352DB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4" r:id="rId1"/>
    <sheet name="Sheet1" sheetId="8" r:id="rId2"/>
    <sheet name="2001-rate" sheetId="5" r:id="rId3"/>
    <sheet name="2022-RR" sheetId="6" r:id="rId4"/>
    <sheet name="Area page" sheetId="7" r:id="rId5"/>
  </sheets>
  <calcPr calcId="191029"/>
</workbook>
</file>

<file path=xl/calcChain.xml><?xml version="1.0" encoding="utf-8"?>
<calcChain xmlns="http://schemas.openxmlformats.org/spreadsheetml/2006/main">
  <c r="F3" i="4" l="1"/>
  <c r="E3" i="4" l="1"/>
  <c r="G3" i="4" l="1"/>
  <c r="C12" i="4" l="1"/>
  <c r="C19" i="4" l="1"/>
  <c r="C21" i="4" l="1"/>
  <c r="U36" i="4" l="1"/>
  <c r="C14" i="4" l="1"/>
  <c r="C6" i="4"/>
  <c r="D6" i="4" s="1"/>
  <c r="C15" i="4" l="1"/>
  <c r="C17" i="4" l="1"/>
  <c r="C23" i="4" s="1"/>
  <c r="E23" i="4" l="1"/>
  <c r="E25" i="4" s="1"/>
  <c r="E26" i="4" s="1"/>
  <c r="F23" i="4"/>
  <c r="F24" i="4" s="1"/>
  <c r="C26" i="4" s="1"/>
  <c r="E28" i="4" l="1"/>
  <c r="C25" i="4" s="1"/>
  <c r="C28" i="4" l="1"/>
  <c r="C30" i="4" s="1"/>
  <c r="C31" i="4" s="1"/>
  <c r="C34" i="4" s="1"/>
  <c r="C35" i="4" s="1"/>
</calcChain>
</file>

<file path=xl/sharedStrings.xml><?xml version="1.0" encoding="utf-8"?>
<sst xmlns="http://schemas.openxmlformats.org/spreadsheetml/2006/main" count="44" uniqueCount="44">
  <si>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</si>
  <si>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</si>
  <si>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</si>
  <si>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</si>
  <si>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</si>
  <si>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</si>
  <si>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</si>
  <si>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</si>
  <si>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Depreciated Cost of Interior</t>
  </si>
  <si>
    <t>Total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</si>
  <si>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</si>
  <si>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</si>
  <si>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</si>
  <si>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</si>
  <si>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</si>
  <si>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</si>
  <si>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</si>
  <si>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</si>
  <si>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</si>
  <si>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</si>
  <si>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</si>
  <si>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</si>
  <si>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</si>
  <si>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</si>
  <si>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</si>
  <si>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</si>
  <si>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</si>
  <si>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</si>
  <si>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</si>
  <si>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</si>
  <si>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</si>
  <si>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>maximum</t>
  </si>
  <si>
    <t xml:space="preserve">4. Registration charges 1% or Maximum 20000/- </t>
  </si>
  <si>
    <t>103/493 - TPS 3</t>
  </si>
  <si>
    <t>ca</t>
  </si>
  <si>
    <t>bua</t>
  </si>
  <si>
    <t xml:space="preserve">soc. Registration </t>
  </si>
  <si>
    <t>3-B</t>
  </si>
  <si>
    <t>above 10 lakhs</t>
  </si>
  <si>
    <t>stamp duty - 8%</t>
  </si>
  <si>
    <t xml:space="preserve">Draft Agreement </t>
  </si>
  <si>
    <t xml:space="preserve">{(100-10) x18}/60.00 </t>
  </si>
  <si>
    <t xml:space="preserve">Cost of Indexation </t>
  </si>
  <si>
    <t>Smt. Ankita Ashok Mulik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</si>
</sst>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83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43" fontId="2" fillId="7" borderId="2" xfId="1" applyFont="1" applyFill="1" applyBorder="1"/>
    <xf numFmtId="0" fontId="0" fillId="4" borderId="3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0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43" fontId="0" fillId="5" borderId="3" xfId="1" applyFont="1" applyFill="1" applyBorder="1" applyAlignment="1">
      <alignment horizontal="right"/>
    </xf>
    <xf numFmtId="0" fontId="0" fillId="5" borderId="7" xfId="0" applyFill="1" applyBorder="1" applyAlignment="1">
      <alignment horizontal="center" vertical="top"/>
    </xf>
    <xf numFmtId="0" fontId="2" fillId="3" borderId="7" xfId="0" applyFont="1" applyFill="1" applyBorder="1"/>
    <xf numFmtId="0" fontId="0" fillId="3" borderId="0" xfId="0" applyFill="1" applyBorder="1"/>
    <xf numFmtId="43" fontId="0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7" xfId="0" applyFont="1" applyFill="1" applyBorder="1"/>
    <xf numFmtId="2" fontId="1" fillId="3" borderId="3" xfId="0" applyNumberFormat="1" applyFont="1" applyFill="1" applyBorder="1"/>
    <xf numFmtId="10" fontId="0" fillId="3" borderId="3" xfId="1" applyNumberFormat="1" applyFont="1" applyFill="1" applyBorder="1"/>
    <xf numFmtId="43" fontId="0" fillId="5" borderId="3" xfId="0" applyNumberFormat="1" applyFill="1" applyBorder="1"/>
    <xf numFmtId="0" fontId="0" fillId="6" borderId="7" xfId="0" applyFill="1" applyBorder="1"/>
    <xf numFmtId="0" fontId="0" fillId="6" borderId="0" xfId="0" applyFill="1" applyBorder="1"/>
    <xf numFmtId="0" fontId="0" fillId="6" borderId="3" xfId="0" applyFill="1" applyBorder="1"/>
    <xf numFmtId="0" fontId="6" fillId="6" borderId="7" xfId="0" applyFont="1" applyFill="1" applyBorder="1"/>
    <xf numFmtId="0" fontId="6" fillId="6" borderId="0" xfId="0" applyFont="1" applyFill="1" applyBorder="1"/>
    <xf numFmtId="43" fontId="6" fillId="6" borderId="3" xfId="1" applyFont="1" applyFill="1" applyBorder="1"/>
    <xf numFmtId="0" fontId="6" fillId="0" borderId="7" xfId="0" applyFont="1" applyBorder="1"/>
    <xf numFmtId="0" fontId="6" fillId="0" borderId="0" xfId="0" applyFont="1" applyBorder="1"/>
    <xf numFmtId="0" fontId="6" fillId="0" borderId="3" xfId="0" applyFont="1" applyBorder="1"/>
    <xf numFmtId="0" fontId="6" fillId="5" borderId="7" xfId="0" applyFont="1" applyFill="1" applyBorder="1"/>
    <xf numFmtId="0" fontId="6" fillId="5" borderId="0" xfId="0" applyFont="1" applyFill="1" applyBorder="1"/>
    <xf numFmtId="43" fontId="6" fillId="5" borderId="3" xfId="0" applyNumberFormat="1" applyFont="1" applyFill="1" applyBorder="1"/>
    <xf numFmtId="0" fontId="1" fillId="5" borderId="7" xfId="0" applyFont="1" applyFill="1" applyBorder="1"/>
    <xf numFmtId="0" fontId="1" fillId="5" borderId="0" xfId="0" applyFont="1" applyFill="1" applyBorder="1"/>
    <xf numFmtId="43" fontId="1" fillId="5" borderId="3" xfId="0" applyNumberFormat="1" applyFont="1" applyFill="1" applyBorder="1"/>
    <xf numFmtId="0" fontId="1" fillId="5" borderId="3" xfId="0" applyFont="1" applyFill="1" applyBorder="1"/>
    <xf numFmtId="43" fontId="0" fillId="3" borderId="3" xfId="0" applyNumberFormat="1" applyFill="1" applyBorder="1"/>
    <xf numFmtId="0" fontId="0" fillId="7" borderId="7" xfId="0" applyFill="1" applyBorder="1"/>
    <xf numFmtId="0" fontId="0" fillId="7" borderId="0" xfId="0" applyFill="1" applyBorder="1"/>
    <xf numFmtId="0" fontId="0" fillId="7" borderId="8" xfId="0" applyFill="1" applyBorder="1"/>
    <xf numFmtId="0" fontId="0" fillId="7" borderId="9" xfId="0" applyFill="1" applyBorder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10" xfId="0" applyFont="1" applyFill="1" applyBorder="1" applyAlignment="1">
      <alignment horizontal="center"/>
    </xf>
    <xf numFmtId="0" fontId="0" fillId="2" borderId="10" xfId="0" applyFill="1" applyBorder="1"/>
    <xf numFmtId="43" fontId="0" fillId="2" borderId="10" xfId="0" applyNumberFormat="1" applyFill="1" applyBorder="1"/>
    <xf numFmtId="0" fontId="0" fillId="2" borderId="10" xfId="0" applyFill="1" applyBorder="1" applyAlignment="1">
      <alignment horizontal="right" vertical="center"/>
    </xf>
    <xf numFmtId="0" fontId="0" fillId="0" borderId="10" xfId="0" applyBorder="1"/>
    <xf numFmtId="43" fontId="0" fillId="0" borderId="10" xfId="1" applyFont="1" applyBorder="1"/>
    <xf numFmtId="43" fontId="0" fillId="0" borderId="10" xfId="0" applyNumberFormat="1" applyBorder="1"/>
    <xf numFmtId="0" fontId="1" fillId="2" borderId="0" xfId="0" applyFont="1" applyFill="1"/>
    <xf numFmtId="0" fontId="2" fillId="9" borderId="7" xfId="0" applyFont="1" applyFill="1" applyBorder="1"/>
    <xf numFmtId="0" fontId="2" fillId="9" borderId="0" xfId="0" applyFont="1" applyFill="1" applyBorder="1"/>
    <xf numFmtId="43" fontId="2" fillId="9" borderId="3" xfId="0" applyNumberFormat="1" applyFont="1" applyFill="1" applyBorder="1"/>
    <xf numFmtId="0" fontId="0" fillId="9" borderId="0" xfId="0" applyFill="1"/>
    <xf numFmtId="43" fontId="0" fillId="9" borderId="0" xfId="0" applyNumberFormat="1" applyFill="1"/>
    <xf numFmtId="43" fontId="0" fillId="9" borderId="0" xfId="1" applyFont="1" applyFill="1"/>
    <xf numFmtId="43" fontId="0" fillId="3" borderId="3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8" borderId="4" xfId="2" applyFont="1" applyBorder="1" applyAlignment="1">
      <alignment horizontal="center"/>
    </xf>
    <xf numFmtId="0" fontId="7" fillId="8" borderId="5" xfId="2" applyFont="1" applyBorder="1" applyAlignment="1">
      <alignment horizontal="center"/>
    </xf>
    <xf numFmtId="0" fontId="7" fillId="8" borderId="6" xfId="2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332974</xdr:colOff>
      <xdr:row>7</xdr:row>
      <xdr:rowOff>201706</xdr:rowOff>
    </xdr:from>
    <xdr:to>
      <xdr:col>23</xdr:col>
      <xdr:colOff>493123</xdr:colOff>
      <xdr:row>43</xdr:row>
      <xdr:rowOff>78087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0724" y="1684885"/>
          <a:ext cx="11712613" cy="7047345"/>
        </a:xfrm>
        <a:prstGeom prst="rect">
          <a:avLst/>
        </a:prstGeom>
      </xdr:spPr>
    </xdr:pic>
    <xdr:clientData/>
  </xdr:twoCellAnchor>
  <xdr:twoCellAnchor editAs="oneCell">
    <xdr:from>
      <xdr:col>7</xdr:col>
      <xdr:colOff>150478</xdr:colOff>
      <xdr:row>43</xdr:row>
      <xdr:rowOff>143275</xdr:rowOff>
    </xdr:from>
    <xdr:to>
      <xdr:col>25</xdr:col>
      <xdr:colOff>439412</xdr:colOff>
      <xdr:row>82</xdr:row>
      <xdr:rowOff>28061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8228" y="8416418"/>
          <a:ext cx="13066041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42325-DB43-4075-8F1D-91D8D407D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CA0F82-EE08-4241-91F0-9E7B0E23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BEB13-64F0-4195-98CC-F534C7A8F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28</xdr:col>
      <xdr:colOff>550164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18CDBA-B587-484F-B8C8-77F4828CA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zoomScale="130" zoomScaleNormal="130" workbookViewId="0">
      <selection activeCell="A2" sqref="A2:B2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18.75" x14ac:dyDescent="0.3">
      <c r="A1" s="70" t="s">
        <v>43</v>
      </c>
      <c r="B1" s="71"/>
      <c r="C1" s="72"/>
    </row>
    <row r="2" spans="1:12" ht="15" customHeight="1" x14ac:dyDescent="0.25">
      <c r="A2" s="73" t="s">
        <v>11</v>
      </c>
      <c r="B2" s="74"/>
      <c r="C2" s="14">
        <v>2001</v>
      </c>
      <c r="D2" s="69" t="s">
        <v>34</v>
      </c>
      <c r="E2">
        <v>25.37</v>
      </c>
    </row>
    <row r="3" spans="1:12" x14ac:dyDescent="0.25">
      <c r="A3" s="15"/>
      <c r="B3" s="16"/>
      <c r="C3" s="17"/>
      <c r="D3" s="69" t="s">
        <v>35</v>
      </c>
      <c r="E3">
        <f>ROUND(E2*1.2,2)</f>
        <v>30.44</v>
      </c>
      <c r="F3">
        <f>E3*10.764</f>
        <v>327.65616</v>
      </c>
      <c r="G3" t="e">
        <f>F3/F2</f>
        <v>#DIV/0!</v>
      </c>
      <c r="L3" s="3"/>
    </row>
    <row r="4" spans="1:12" x14ac:dyDescent="0.25">
      <c r="A4" s="15" t="s">
        <v>12</v>
      </c>
      <c r="B4" s="16"/>
      <c r="C4" s="17">
        <v>2001</v>
      </c>
      <c r="G4" s="78" t="s">
        <v>16</v>
      </c>
      <c r="H4" s="79"/>
      <c r="K4" s="77"/>
      <c r="L4" s="77"/>
    </row>
    <row r="5" spans="1:12" x14ac:dyDescent="0.25">
      <c r="A5" s="15" t="s">
        <v>0</v>
      </c>
      <c r="B5" s="16"/>
      <c r="C5" s="17">
        <v>1983</v>
      </c>
      <c r="D5" t="s">
        <v>36</v>
      </c>
      <c r="G5" s="54" t="s">
        <v>28</v>
      </c>
      <c r="H5" s="55">
        <v>45</v>
      </c>
      <c r="J5" s="10"/>
    </row>
    <row r="6" spans="1:12" x14ac:dyDescent="0.25">
      <c r="A6" s="15" t="s">
        <v>1</v>
      </c>
      <c r="B6" s="18"/>
      <c r="C6" s="17">
        <f>C4-C5</f>
        <v>18</v>
      </c>
      <c r="D6">
        <f>60-C6</f>
        <v>42</v>
      </c>
      <c r="G6" s="54" t="s">
        <v>29</v>
      </c>
      <c r="H6" s="57" t="s">
        <v>37</v>
      </c>
    </row>
    <row r="7" spans="1:12" x14ac:dyDescent="0.25">
      <c r="A7" s="75" t="s">
        <v>17</v>
      </c>
      <c r="B7" s="18" t="s">
        <v>13</v>
      </c>
      <c r="C7" s="19" t="s">
        <v>14</v>
      </c>
      <c r="G7" s="54" t="s">
        <v>30</v>
      </c>
      <c r="H7" s="56">
        <v>42450</v>
      </c>
      <c r="I7" s="2"/>
    </row>
    <row r="8" spans="1:12" ht="15.75" customHeight="1" x14ac:dyDescent="0.25">
      <c r="A8" s="75"/>
      <c r="B8" s="18">
        <v>0</v>
      </c>
      <c r="C8" s="20">
        <v>30.44</v>
      </c>
      <c r="F8" s="1"/>
      <c r="G8" s="52"/>
      <c r="H8" s="53"/>
      <c r="I8" s="2"/>
    </row>
    <row r="9" spans="1:12" ht="33.75" customHeight="1" x14ac:dyDescent="0.25">
      <c r="A9" s="21"/>
      <c r="B9" s="18"/>
      <c r="C9" s="19"/>
      <c r="G9" s="9" t="s">
        <v>21</v>
      </c>
      <c r="H9" s="2"/>
      <c r="K9" s="1"/>
    </row>
    <row r="10" spans="1:12" x14ac:dyDescent="0.25">
      <c r="A10" s="22" t="s">
        <v>20</v>
      </c>
      <c r="B10" s="23"/>
      <c r="C10" s="24">
        <v>5500</v>
      </c>
      <c r="D10" t="s">
        <v>25</v>
      </c>
      <c r="I10" s="2"/>
    </row>
    <row r="11" spans="1:12" x14ac:dyDescent="0.25">
      <c r="A11" s="22"/>
      <c r="B11" s="23"/>
      <c r="C11" s="25"/>
      <c r="D11" t="s">
        <v>26</v>
      </c>
    </row>
    <row r="12" spans="1:12" x14ac:dyDescent="0.25">
      <c r="A12" s="26" t="s">
        <v>18</v>
      </c>
      <c r="B12" s="23"/>
      <c r="C12" s="24">
        <f>ROUND(C8*C10,0)</f>
        <v>167420</v>
      </c>
      <c r="D12" s="2" t="s">
        <v>27</v>
      </c>
      <c r="I12" s="4"/>
      <c r="J12" s="4"/>
      <c r="K12" s="4"/>
    </row>
    <row r="13" spans="1:12" x14ac:dyDescent="0.25">
      <c r="A13" s="26"/>
      <c r="B13" s="23"/>
      <c r="C13" s="24"/>
      <c r="D13" t="s">
        <v>32</v>
      </c>
      <c r="F13" s="6"/>
      <c r="G13" s="6"/>
      <c r="H13" s="6"/>
      <c r="I13" s="4"/>
      <c r="J13" s="4"/>
      <c r="K13" s="4"/>
    </row>
    <row r="14" spans="1:12" x14ac:dyDescent="0.25">
      <c r="A14" s="26" t="s">
        <v>2</v>
      </c>
      <c r="B14" s="23"/>
      <c r="C14" s="25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27" t="s">
        <v>41</v>
      </c>
      <c r="B15" s="23"/>
      <c r="C15" s="28">
        <f>C14*C6/60</f>
        <v>27</v>
      </c>
      <c r="F15" s="6"/>
      <c r="G15" s="6"/>
      <c r="H15" s="7"/>
      <c r="I15" s="4"/>
      <c r="J15" s="4"/>
      <c r="K15" s="4"/>
    </row>
    <row r="16" spans="1:12" x14ac:dyDescent="0.25">
      <c r="A16" s="26"/>
      <c r="B16" s="23"/>
      <c r="C16" s="29">
        <v>0.27</v>
      </c>
      <c r="G16" s="6"/>
      <c r="H16" s="5"/>
      <c r="I16" s="76"/>
      <c r="J16" s="76"/>
      <c r="K16" s="76"/>
    </row>
    <row r="17" spans="1:11" x14ac:dyDescent="0.25">
      <c r="A17" s="15" t="s">
        <v>3</v>
      </c>
      <c r="B17" s="16"/>
      <c r="C17" s="30">
        <f>ROUND(C12*C16,0)</f>
        <v>45203</v>
      </c>
      <c r="D17" s="2"/>
      <c r="E17" s="2"/>
    </row>
    <row r="18" spans="1:11" x14ac:dyDescent="0.25">
      <c r="A18" s="31" t="s">
        <v>15</v>
      </c>
      <c r="B18" s="32"/>
      <c r="C18" s="33"/>
      <c r="E18" s="1"/>
    </row>
    <row r="19" spans="1:11" x14ac:dyDescent="0.25">
      <c r="A19" s="34" t="s">
        <v>19</v>
      </c>
      <c r="B19" s="35"/>
      <c r="C19" s="36">
        <f>H7</f>
        <v>42450</v>
      </c>
    </row>
    <row r="20" spans="1:11" x14ac:dyDescent="0.25">
      <c r="A20" s="37"/>
      <c r="B20" s="38"/>
      <c r="C20" s="39"/>
    </row>
    <row r="21" spans="1:11" x14ac:dyDescent="0.25">
      <c r="A21" s="40" t="s">
        <v>22</v>
      </c>
      <c r="B21" s="41"/>
      <c r="C21" s="42">
        <f>ROUND(C19*C8,0)</f>
        <v>1292178</v>
      </c>
    </row>
    <row r="22" spans="1:11" x14ac:dyDescent="0.25">
      <c r="A22" s="43"/>
      <c r="B22" s="44"/>
      <c r="C22" s="45"/>
      <c r="E22" t="s">
        <v>23</v>
      </c>
      <c r="F22" t="s">
        <v>24</v>
      </c>
    </row>
    <row r="23" spans="1:11" s="65" customFormat="1" x14ac:dyDescent="0.25">
      <c r="A23" s="62" t="s">
        <v>4</v>
      </c>
      <c r="B23" s="63"/>
      <c r="C23" s="64">
        <f>C21-C17</f>
        <v>1246975</v>
      </c>
      <c r="E23" s="66">
        <f>C23</f>
        <v>1246975</v>
      </c>
      <c r="F23" s="66">
        <f>C23</f>
        <v>1246975</v>
      </c>
      <c r="G23" s="67"/>
    </row>
    <row r="24" spans="1:11" x14ac:dyDescent="0.25">
      <c r="A24" s="43"/>
      <c r="B24" s="44"/>
      <c r="C24" s="46"/>
      <c r="D24" t="s">
        <v>38</v>
      </c>
      <c r="E24" s="2">
        <v>1000000</v>
      </c>
      <c r="F24" s="12">
        <f>ROUND(F23*1%,0)</f>
        <v>12470</v>
      </c>
      <c r="G24" s="2"/>
    </row>
    <row r="25" spans="1:11" x14ac:dyDescent="0.25">
      <c r="A25" s="26" t="s">
        <v>5</v>
      </c>
      <c r="B25" s="23"/>
      <c r="C25" s="47">
        <f>E28</f>
        <v>58508</v>
      </c>
      <c r="E25" s="2">
        <f>ROUND(E23-E24,500)</f>
        <v>246975</v>
      </c>
      <c r="F25">
        <v>20000</v>
      </c>
      <c r="G25" t="s">
        <v>31</v>
      </c>
    </row>
    <row r="26" spans="1:11" x14ac:dyDescent="0.25">
      <c r="A26" s="26" t="s">
        <v>6</v>
      </c>
      <c r="B26" s="23"/>
      <c r="C26" s="47">
        <f>F24</f>
        <v>12470</v>
      </c>
      <c r="D26" t="s">
        <v>39</v>
      </c>
      <c r="E26" s="2">
        <f>ROUND(E25*8%,0)</f>
        <v>19758</v>
      </c>
      <c r="G26" s="1"/>
      <c r="K26" s="1"/>
    </row>
    <row r="27" spans="1:11" ht="15.75" thickBot="1" x14ac:dyDescent="0.3">
      <c r="A27" s="26"/>
      <c r="B27" s="23"/>
      <c r="C27" s="25"/>
      <c r="E27" s="1">
        <v>38750</v>
      </c>
      <c r="J27" s="8"/>
      <c r="K27" s="8"/>
    </row>
    <row r="28" spans="1:11" ht="15.75" thickBot="1" x14ac:dyDescent="0.3">
      <c r="A28" s="48" t="s">
        <v>7</v>
      </c>
      <c r="B28" s="49"/>
      <c r="C28" s="13">
        <f>ROUND(C26+C25+C23,0)</f>
        <v>1317953</v>
      </c>
      <c r="E28" s="11">
        <f>ROUND(E26+E27,0)</f>
        <v>58508</v>
      </c>
      <c r="J28" s="8"/>
    </row>
    <row r="29" spans="1:11" x14ac:dyDescent="0.25">
      <c r="A29" s="26" t="s">
        <v>8</v>
      </c>
      <c r="B29" s="23"/>
      <c r="C29" s="24">
        <v>0</v>
      </c>
      <c r="E29" s="2"/>
      <c r="J29" s="8"/>
    </row>
    <row r="30" spans="1:11" x14ac:dyDescent="0.25">
      <c r="A30" s="26" t="s">
        <v>9</v>
      </c>
      <c r="B30" s="23"/>
      <c r="C30" s="24">
        <f>C28</f>
        <v>1317953</v>
      </c>
      <c r="J30" s="1"/>
    </row>
    <row r="31" spans="1:11" x14ac:dyDescent="0.25">
      <c r="A31" s="26"/>
      <c r="B31" s="23"/>
      <c r="C31" s="24">
        <f>ROUND(C30,0)</f>
        <v>1317953</v>
      </c>
      <c r="J31" s="8"/>
    </row>
    <row r="32" spans="1:11" x14ac:dyDescent="0.25">
      <c r="A32" s="26" t="s">
        <v>40</v>
      </c>
      <c r="B32" s="23"/>
      <c r="C32" s="68">
        <v>2023</v>
      </c>
      <c r="J32" s="8"/>
    </row>
    <row r="33" spans="1:21" x14ac:dyDescent="0.25">
      <c r="A33" s="26" t="s">
        <v>42</v>
      </c>
      <c r="B33" s="23"/>
      <c r="C33" s="68">
        <v>348</v>
      </c>
      <c r="J33" s="8"/>
    </row>
    <row r="34" spans="1:21" ht="15.75" thickBot="1" x14ac:dyDescent="0.3">
      <c r="A34" s="26" t="s">
        <v>10</v>
      </c>
      <c r="B34" s="23"/>
      <c r="C34" s="24">
        <f>C31*C33/100</f>
        <v>4586476.4400000004</v>
      </c>
      <c r="E34" s="2"/>
      <c r="J34" s="2"/>
    </row>
    <row r="35" spans="1:21" ht="15.75" thickBot="1" x14ac:dyDescent="0.3">
      <c r="A35" s="50"/>
      <c r="B35" s="51"/>
      <c r="C35" s="13">
        <f>ROUND(C34,0)</f>
        <v>4586476</v>
      </c>
    </row>
    <row r="36" spans="1:21" x14ac:dyDescent="0.25">
      <c r="U36">
        <f>32.91+37.7</f>
        <v>70.61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0032-9383-4C9C-88F7-34E665D4977A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27:S31"/>
  <sheetViews>
    <sheetView topLeftCell="A4" workbookViewId="0">
      <selection activeCell="A2" sqref="A2"/>
    </sheetView>
  </sheetViews>
  <sheetFormatPr defaultRowHeight="15" x14ac:dyDescent="0.25"/>
  <sheetData>
    <row r="27" spans="16:19" x14ac:dyDescent="0.25">
      <c r="P27" s="61"/>
      <c r="Q27" s="61"/>
      <c r="R27" s="61"/>
      <c r="S27" s="61"/>
    </row>
    <row r="28" spans="16:19" x14ac:dyDescent="0.25">
      <c r="P28" s="61"/>
      <c r="Q28" s="61" t="s">
        <v>33</v>
      </c>
      <c r="R28" s="61"/>
      <c r="S28" s="61"/>
    </row>
    <row r="29" spans="16:19" x14ac:dyDescent="0.25">
      <c r="P29" s="61"/>
      <c r="Q29" s="61"/>
      <c r="R29" s="61"/>
      <c r="S29" s="61"/>
    </row>
    <row r="30" spans="16:19" x14ac:dyDescent="0.25">
      <c r="P30" s="61"/>
      <c r="Q30" s="61"/>
      <c r="R30" s="61"/>
      <c r="S30" s="61"/>
    </row>
    <row r="31" spans="16:19" x14ac:dyDescent="0.25">
      <c r="P31" s="61"/>
      <c r="Q31" s="61"/>
      <c r="R31" s="61"/>
      <c r="S31" s="6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topLeftCell="A16" workbookViewId="0">
      <selection activeCell="A2" sqref="A2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58"/>
      <c r="L51" s="58"/>
      <c r="M51" s="58"/>
      <c r="N51" s="59"/>
    </row>
    <row r="52" spans="11:14" x14ac:dyDescent="0.25">
      <c r="K52" s="58"/>
      <c r="L52" s="58"/>
      <c r="M52" s="58"/>
      <c r="N52" s="59"/>
    </row>
    <row r="53" spans="11:14" x14ac:dyDescent="0.25">
      <c r="K53" s="58"/>
      <c r="L53" s="58"/>
      <c r="M53" s="58"/>
      <c r="N53" s="59"/>
    </row>
    <row r="54" spans="11:14" x14ac:dyDescent="0.25">
      <c r="K54" s="58"/>
      <c r="L54" s="58"/>
      <c r="M54" s="58"/>
      <c r="N54" s="59"/>
    </row>
    <row r="55" spans="11:14" x14ac:dyDescent="0.25">
      <c r="K55" s="58"/>
      <c r="L55" s="58"/>
      <c r="M55" s="58"/>
      <c r="N55" s="59"/>
    </row>
    <row r="56" spans="11:14" x14ac:dyDescent="0.25">
      <c r="K56" s="58"/>
      <c r="L56" s="58"/>
      <c r="M56" s="58"/>
      <c r="N56" s="59"/>
    </row>
    <row r="57" spans="11:14" x14ac:dyDescent="0.25">
      <c r="K57" s="58"/>
      <c r="L57" s="58"/>
      <c r="M57" s="58"/>
      <c r="N57" s="59"/>
    </row>
    <row r="58" spans="11:14" x14ac:dyDescent="0.25">
      <c r="K58" s="58"/>
      <c r="L58" s="58"/>
      <c r="M58" s="58"/>
      <c r="N58" s="59"/>
    </row>
    <row r="59" spans="11:14" x14ac:dyDescent="0.25">
      <c r="K59" s="80"/>
      <c r="L59" s="81"/>
      <c r="M59" s="82"/>
      <c r="N59" s="60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</vt:lpstr>
      <vt:lpstr>Sheet1</vt:lpstr>
      <vt:lpstr>2001-rate</vt:lpstr>
      <vt:lpstr>2022-RR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2023-07-31T13:18:47Z</dcterms:modified>
</cp:coreProperties>
</file>