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Deepak Bansal - Chitawad Road - Flat\"/>
    </mc:Choice>
  </mc:AlternateContent>
  <xr:revisionPtr revIDLastSave="0" documentId="13_ncr:1_{BF40B964-BCCB-4993-9FF4-0245B5FA8E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ation" sheetId="4" r:id="rId1"/>
    <sheet name="Summary" sheetId="5" r:id="rId2"/>
    <sheet name="Sheet1" sheetId="6" r:id="rId3"/>
    <sheet name="Sheet2" sheetId="7" r:id="rId4"/>
    <sheet name="Sheet3" sheetId="8" r:id="rId5"/>
    <sheet name="Sheet4" sheetId="9" r:id="rId6"/>
    <sheet name="Sheet5" sheetId="10" r:id="rId7"/>
    <sheet name="Sheet6" sheetId="11" r:id="rId8"/>
  </sheets>
  <calcPr calcId="191029"/>
</workbook>
</file>

<file path=xl/calcChain.xml><?xml version="1.0" encoding="utf-8"?>
<calcChain xmlns="http://schemas.openxmlformats.org/spreadsheetml/2006/main">
  <c r="L74" i="4" l="1"/>
  <c r="L75" i="4" s="1"/>
  <c r="K73" i="4"/>
  <c r="F3" i="5"/>
  <c r="F4" i="5"/>
  <c r="F5" i="5"/>
  <c r="F6" i="5"/>
  <c r="F9" i="5"/>
  <c r="F10" i="5"/>
  <c r="F11" i="5"/>
  <c r="F12" i="5"/>
  <c r="F13" i="5"/>
  <c r="F14" i="5"/>
  <c r="F15" i="5"/>
  <c r="F16" i="5"/>
  <c r="F17" i="5"/>
  <c r="F18" i="5"/>
  <c r="F19" i="5"/>
  <c r="F20" i="5"/>
  <c r="F2" i="5"/>
  <c r="H54" i="4"/>
  <c r="T3" i="5"/>
  <c r="U3" i="5" s="1"/>
  <c r="I38" i="4"/>
  <c r="I39" i="4"/>
  <c r="I40" i="4"/>
  <c r="I41" i="4"/>
  <c r="I42" i="4"/>
  <c r="I43" i="4"/>
  <c r="I44" i="4"/>
  <c r="I45" i="4"/>
  <c r="U2" i="5"/>
  <c r="U4" i="5"/>
  <c r="U5" i="5"/>
  <c r="F21" i="5"/>
  <c r="H51" i="4"/>
  <c r="O4" i="4"/>
  <c r="W53" i="4" l="1"/>
  <c r="I48" i="4"/>
  <c r="I46" i="4"/>
  <c r="U6" i="5"/>
  <c r="U7" i="5"/>
  <c r="T8" i="5"/>
  <c r="U8" i="5" s="1"/>
  <c r="T9" i="5"/>
  <c r="U9" i="5" s="1"/>
  <c r="T10" i="5"/>
  <c r="U10" i="5" s="1"/>
  <c r="T11" i="5"/>
  <c r="U11" i="5" s="1"/>
  <c r="U12" i="5"/>
  <c r="T12" i="5"/>
  <c r="L13" i="5"/>
  <c r="L14" i="5"/>
  <c r="L15" i="5"/>
  <c r="L16" i="5"/>
  <c r="L17" i="5"/>
  <c r="L18" i="5"/>
  <c r="L19" i="5"/>
  <c r="L20" i="5"/>
  <c r="L21" i="5"/>
  <c r="V53" i="4"/>
  <c r="U53" i="4"/>
  <c r="U54" i="4" s="1"/>
  <c r="U47" i="4"/>
  <c r="I49" i="4" l="1"/>
  <c r="T13" i="5"/>
  <c r="U13" i="5" s="1"/>
  <c r="T14" i="5"/>
  <c r="U14" i="5" s="1"/>
  <c r="T15" i="5"/>
  <c r="U15" i="5" s="1"/>
  <c r="N4" i="5" l="1"/>
  <c r="T21" i="5"/>
  <c r="U21" i="5" s="1"/>
  <c r="B21" i="5" s="1"/>
  <c r="C21" i="5" s="1"/>
  <c r="N21" i="5"/>
  <c r="M21" i="5"/>
  <c r="G21" i="5"/>
  <c r="A21" i="5"/>
  <c r="T19" i="5"/>
  <c r="U19" i="5" s="1"/>
  <c r="B19" i="5" s="1"/>
  <c r="C19" i="5" s="1"/>
  <c r="B2" i="5"/>
  <c r="C2" i="5" s="1"/>
  <c r="B3" i="5"/>
  <c r="C3" i="5" s="1"/>
  <c r="B6" i="5"/>
  <c r="C6" i="5" s="1"/>
  <c r="B7" i="5"/>
  <c r="C7" i="5" s="1"/>
  <c r="F7" i="5" s="1"/>
  <c r="B8" i="5"/>
  <c r="C8" i="5" s="1"/>
  <c r="F8" i="5" s="1"/>
  <c r="B9" i="5"/>
  <c r="C9" i="5" s="1"/>
  <c r="B10" i="5"/>
  <c r="C10" i="5" s="1"/>
  <c r="T20" i="5"/>
  <c r="U20" i="5" s="1"/>
  <c r="B20" i="5" s="1"/>
  <c r="C20" i="5" s="1"/>
  <c r="N20" i="5"/>
  <c r="M20" i="5"/>
  <c r="G20" i="5"/>
  <c r="A20" i="5"/>
  <c r="N19" i="5"/>
  <c r="M19" i="5"/>
  <c r="G19" i="5"/>
  <c r="A19" i="5"/>
  <c r="T18" i="5"/>
  <c r="U18" i="5" s="1"/>
  <c r="B18" i="5" s="1"/>
  <c r="C18" i="5" s="1"/>
  <c r="N18" i="5"/>
  <c r="M18" i="5"/>
  <c r="G18" i="5"/>
  <c r="A18" i="5"/>
  <c r="T17" i="5"/>
  <c r="U17" i="5" s="1"/>
  <c r="B17" i="5" s="1"/>
  <c r="C17" i="5" s="1"/>
  <c r="N17" i="5"/>
  <c r="M17" i="5"/>
  <c r="G17" i="5"/>
  <c r="A17" i="5"/>
  <c r="T16" i="5"/>
  <c r="U16" i="5" s="1"/>
  <c r="B16" i="5" s="1"/>
  <c r="C16" i="5" s="1"/>
  <c r="N16" i="5"/>
  <c r="M16" i="5"/>
  <c r="G16" i="5"/>
  <c r="A16" i="5"/>
  <c r="N15" i="5"/>
  <c r="M15" i="5"/>
  <c r="G15" i="5"/>
  <c r="B15" i="5"/>
  <c r="C15" i="5" s="1"/>
  <c r="A15" i="5"/>
  <c r="B14" i="5"/>
  <c r="C14" i="5" s="1"/>
  <c r="N14" i="5"/>
  <c r="M14" i="5"/>
  <c r="G14" i="5"/>
  <c r="A14" i="5"/>
  <c r="N13" i="5"/>
  <c r="M13" i="5"/>
  <c r="G13" i="5"/>
  <c r="B13" i="5"/>
  <c r="C13" i="5" s="1"/>
  <c r="A13" i="5"/>
  <c r="B12" i="5"/>
  <c r="C12" i="5" s="1"/>
  <c r="N12" i="5"/>
  <c r="M12" i="5"/>
  <c r="G12" i="5"/>
  <c r="A12" i="5"/>
  <c r="N11" i="5"/>
  <c r="M11" i="5"/>
  <c r="G11" i="5"/>
  <c r="B11" i="5"/>
  <c r="C11" i="5" s="1"/>
  <c r="A11" i="5"/>
  <c r="N10" i="5"/>
  <c r="M10" i="5"/>
  <c r="G10" i="5"/>
  <c r="A10" i="5"/>
  <c r="N9" i="5"/>
  <c r="M9" i="5"/>
  <c r="G9" i="5"/>
  <c r="A9" i="5"/>
  <c r="N8" i="5"/>
  <c r="M8" i="5"/>
  <c r="G8" i="5"/>
  <c r="A8" i="5"/>
  <c r="N7" i="5"/>
  <c r="M7" i="5"/>
  <c r="G7" i="5"/>
  <c r="A7" i="5"/>
  <c r="N6" i="5"/>
  <c r="M6" i="5"/>
  <c r="G6" i="5"/>
  <c r="A6" i="5"/>
  <c r="N5" i="5"/>
  <c r="M5" i="5"/>
  <c r="G5" i="5"/>
  <c r="A5" i="5"/>
  <c r="M4" i="5"/>
  <c r="G4" i="5"/>
  <c r="A4" i="5"/>
  <c r="N3" i="5"/>
  <c r="M3" i="5"/>
  <c r="G3" i="5"/>
  <c r="A3" i="5"/>
  <c r="N2" i="5"/>
  <c r="M2" i="5"/>
  <c r="G2" i="5"/>
  <c r="A2" i="5"/>
  <c r="B5" i="5" l="1"/>
  <c r="C5" i="5" s="1"/>
  <c r="B4" i="5"/>
  <c r="C4" i="5" s="1"/>
  <c r="H21" i="5"/>
  <c r="I21" i="5"/>
  <c r="H2" i="5"/>
  <c r="D2" i="5"/>
  <c r="H6" i="5"/>
  <c r="I6" i="5"/>
  <c r="E17" i="5"/>
  <c r="K17" i="5" s="1"/>
  <c r="D17" i="5"/>
  <c r="E10" i="5"/>
  <c r="K10" i="5" s="1"/>
  <c r="D10" i="5"/>
  <c r="E3" i="5"/>
  <c r="K3" i="5" s="1"/>
  <c r="D3" i="5"/>
  <c r="E7" i="5"/>
  <c r="K7" i="5" s="1"/>
  <c r="D7" i="5"/>
  <c r="E11" i="5"/>
  <c r="K11" i="5" s="1"/>
  <c r="D11" i="5"/>
  <c r="E13" i="5"/>
  <c r="K13" i="5" s="1"/>
  <c r="D13" i="5"/>
  <c r="E15" i="5"/>
  <c r="D15" i="5"/>
  <c r="E19" i="5"/>
  <c r="K19" i="5" s="1"/>
  <c r="D19" i="5"/>
  <c r="E8" i="5"/>
  <c r="D8" i="5"/>
  <c r="J17" i="5"/>
  <c r="E9" i="5"/>
  <c r="K9" i="5" s="1"/>
  <c r="D9" i="5"/>
  <c r="H12" i="5"/>
  <c r="H14" i="5"/>
  <c r="H16" i="5"/>
  <c r="H18" i="5"/>
  <c r="H20" i="5"/>
  <c r="K15" i="5"/>
  <c r="H7" i="5"/>
  <c r="H8" i="5"/>
  <c r="H10" i="5"/>
  <c r="H11" i="5"/>
  <c r="H13" i="5"/>
  <c r="H15" i="5"/>
  <c r="H17" i="5"/>
  <c r="H19" i="5"/>
  <c r="I3" i="5"/>
  <c r="E6" i="5"/>
  <c r="K6" i="5" s="1"/>
  <c r="I7" i="5"/>
  <c r="I8" i="5"/>
  <c r="I9" i="5"/>
  <c r="I10" i="5"/>
  <c r="I11" i="5"/>
  <c r="I13" i="5"/>
  <c r="I15" i="5"/>
  <c r="I17" i="5"/>
  <c r="I19" i="5"/>
  <c r="K8" i="5"/>
  <c r="H3" i="5"/>
  <c r="H9" i="5"/>
  <c r="J19" i="5" l="1"/>
  <c r="J7" i="5"/>
  <c r="L7" i="5"/>
  <c r="J8" i="5"/>
  <c r="L8" i="5"/>
  <c r="J15" i="5"/>
  <c r="J11" i="5"/>
  <c r="L11" i="5"/>
  <c r="J3" i="5"/>
  <c r="L3" i="5"/>
  <c r="J2" i="5"/>
  <c r="L2" i="5"/>
  <c r="J13" i="5"/>
  <c r="J10" i="5"/>
  <c r="L10" i="5"/>
  <c r="J9" i="5"/>
  <c r="L9" i="5"/>
  <c r="H5" i="5"/>
  <c r="H4" i="5"/>
  <c r="D6" i="5"/>
  <c r="I2" i="5"/>
  <c r="E2" i="5"/>
  <c r="K2" i="5" s="1"/>
  <c r="E21" i="5"/>
  <c r="K21" i="5" s="1"/>
  <c r="D21" i="5"/>
  <c r="I16" i="5"/>
  <c r="E16" i="5"/>
  <c r="K16" i="5" s="1"/>
  <c r="D16" i="5"/>
  <c r="E12" i="5"/>
  <c r="K12" i="5" s="1"/>
  <c r="D12" i="5"/>
  <c r="I12" i="5"/>
  <c r="I20" i="5"/>
  <c r="E20" i="5"/>
  <c r="K20" i="5" s="1"/>
  <c r="D20" i="5"/>
  <c r="E18" i="5"/>
  <c r="K18" i="5" s="1"/>
  <c r="I18" i="5"/>
  <c r="D18" i="5"/>
  <c r="I14" i="5"/>
  <c r="E14" i="5"/>
  <c r="K14" i="5" s="1"/>
  <c r="D14" i="5"/>
  <c r="J20" i="5" l="1"/>
  <c r="J12" i="5"/>
  <c r="L12" i="5"/>
  <c r="J18" i="5"/>
  <c r="J21" i="5"/>
  <c r="J6" i="5"/>
  <c r="L6" i="5"/>
  <c r="J14" i="5"/>
  <c r="J16" i="5"/>
  <c r="D5" i="5"/>
  <c r="I5" i="5"/>
  <c r="E5" i="5"/>
  <c r="K5" i="5" s="1"/>
  <c r="E4" i="5"/>
  <c r="K4" i="5" s="1"/>
  <c r="D4" i="5"/>
  <c r="I4" i="5"/>
  <c r="J2" i="4"/>
  <c r="U37" i="4"/>
  <c r="U38" i="4" s="1"/>
  <c r="U40" i="4" s="1"/>
  <c r="J4" i="5" l="1"/>
  <c r="L4" i="5"/>
  <c r="J5" i="5"/>
  <c r="L5" i="5"/>
  <c r="U41" i="4"/>
  <c r="U42" i="4" s="1"/>
  <c r="W42" i="4" s="1"/>
  <c r="W38" i="4"/>
  <c r="C44" i="4" l="1"/>
  <c r="C50" i="4" s="1"/>
  <c r="C39" i="4"/>
  <c r="C49" i="4" s="1"/>
  <c r="O33" i="4"/>
  <c r="H33" i="4"/>
  <c r="I33" i="4" s="1"/>
  <c r="O32" i="4"/>
  <c r="H32" i="4"/>
  <c r="I32" i="4" s="1"/>
  <c r="O31" i="4"/>
  <c r="H31" i="4"/>
  <c r="I31" i="4" s="1"/>
  <c r="O30" i="4"/>
  <c r="H30" i="4"/>
  <c r="I30" i="4" s="1"/>
  <c r="O29" i="4"/>
  <c r="H29" i="4"/>
  <c r="I29" i="4" s="1"/>
  <c r="O28" i="4"/>
  <c r="H28" i="4"/>
  <c r="I28" i="4" s="1"/>
  <c r="O27" i="4"/>
  <c r="H27" i="4"/>
  <c r="I27" i="4" s="1"/>
  <c r="O26" i="4"/>
  <c r="H26" i="4"/>
  <c r="I26" i="4" s="1"/>
  <c r="O25" i="4"/>
  <c r="H25" i="4"/>
  <c r="I25" i="4" s="1"/>
  <c r="O24" i="4"/>
  <c r="J24" i="4"/>
  <c r="K24" i="4" s="1"/>
  <c r="L24" i="4" s="1"/>
  <c r="N24" i="4" s="1"/>
  <c r="H24" i="4"/>
  <c r="I24" i="4" s="1"/>
  <c r="O23" i="4"/>
  <c r="H23" i="4"/>
  <c r="I23" i="4" s="1"/>
  <c r="O22" i="4"/>
  <c r="H22" i="4"/>
  <c r="I22" i="4" s="1"/>
  <c r="O21" i="4"/>
  <c r="H21" i="4"/>
  <c r="I21" i="4" s="1"/>
  <c r="O20" i="4"/>
  <c r="H20" i="4"/>
  <c r="I20" i="4" s="1"/>
  <c r="O19" i="4"/>
  <c r="H19" i="4"/>
  <c r="I19" i="4" s="1"/>
  <c r="O18" i="4"/>
  <c r="H18" i="4"/>
  <c r="I18" i="4" s="1"/>
  <c r="O17" i="4"/>
  <c r="H17" i="4"/>
  <c r="I17" i="4" s="1"/>
  <c r="O16" i="4"/>
  <c r="H16" i="4"/>
  <c r="I16" i="4" s="1"/>
  <c r="O15" i="4"/>
  <c r="H15" i="4"/>
  <c r="I15" i="4" s="1"/>
  <c r="O14" i="4"/>
  <c r="H14" i="4"/>
  <c r="I14" i="4" s="1"/>
  <c r="O13" i="4"/>
  <c r="H13" i="4"/>
  <c r="I13" i="4" s="1"/>
  <c r="O12" i="4"/>
  <c r="H12" i="4"/>
  <c r="I12" i="4" s="1"/>
  <c r="O11" i="4"/>
  <c r="H11" i="4"/>
  <c r="I11" i="4" s="1"/>
  <c r="O10" i="4"/>
  <c r="H10" i="4"/>
  <c r="I10" i="4" s="1"/>
  <c r="O9" i="4"/>
  <c r="H9" i="4"/>
  <c r="I9" i="4" s="1"/>
  <c r="O8" i="4"/>
  <c r="H8" i="4"/>
  <c r="I8" i="4" s="1"/>
  <c r="C4" i="4"/>
  <c r="C47" i="4" s="1"/>
  <c r="L2" i="4"/>
  <c r="J10" i="4" l="1"/>
  <c r="K10" i="4" s="1"/>
  <c r="L10" i="4" s="1"/>
  <c r="N10" i="4" s="1"/>
  <c r="J28" i="4"/>
  <c r="K28" i="4" s="1"/>
  <c r="L28" i="4" s="1"/>
  <c r="N28" i="4" s="1"/>
  <c r="J16" i="4"/>
  <c r="K16" i="4" s="1"/>
  <c r="L16" i="4" s="1"/>
  <c r="N16" i="4" s="1"/>
  <c r="J32" i="4"/>
  <c r="K32" i="4" s="1"/>
  <c r="L32" i="4" s="1"/>
  <c r="N32" i="4" s="1"/>
  <c r="J11" i="4"/>
  <c r="K11" i="4" s="1"/>
  <c r="L11" i="4" s="1"/>
  <c r="N11" i="4" s="1"/>
  <c r="J20" i="4"/>
  <c r="K20" i="4" s="1"/>
  <c r="L20" i="4" s="1"/>
  <c r="N20" i="4" s="1"/>
  <c r="J14" i="4"/>
  <c r="K14" i="4" s="1"/>
  <c r="L14" i="4" s="1"/>
  <c r="N14" i="4" s="1"/>
  <c r="J12" i="4"/>
  <c r="K12" i="4" s="1"/>
  <c r="L12" i="4" s="1"/>
  <c r="N12" i="4" s="1"/>
  <c r="M12" i="4" s="1"/>
  <c r="J17" i="4"/>
  <c r="K17" i="4" s="1"/>
  <c r="L17" i="4" s="1"/>
  <c r="N17" i="4" s="1"/>
  <c r="J21" i="4"/>
  <c r="K21" i="4" s="1"/>
  <c r="L21" i="4" s="1"/>
  <c r="N21" i="4" s="1"/>
  <c r="M21" i="4" s="1"/>
  <c r="J25" i="4"/>
  <c r="K25" i="4" s="1"/>
  <c r="L25" i="4" s="1"/>
  <c r="N25" i="4" s="1"/>
  <c r="J29" i="4"/>
  <c r="K29" i="4" s="1"/>
  <c r="L29" i="4" s="1"/>
  <c r="N29" i="4" s="1"/>
  <c r="M29" i="4" s="1"/>
  <c r="J33" i="4"/>
  <c r="K33" i="4" s="1"/>
  <c r="L33" i="4" s="1"/>
  <c r="N33" i="4" s="1"/>
  <c r="J15" i="4"/>
  <c r="K15" i="4" s="1"/>
  <c r="L15" i="4" s="1"/>
  <c r="N15" i="4" s="1"/>
  <c r="M15" i="4" s="1"/>
  <c r="J19" i="4"/>
  <c r="K19" i="4" s="1"/>
  <c r="L19" i="4" s="1"/>
  <c r="N19" i="4" s="1"/>
  <c r="J23" i="4"/>
  <c r="K23" i="4" s="1"/>
  <c r="L23" i="4" s="1"/>
  <c r="N23" i="4" s="1"/>
  <c r="J27" i="4"/>
  <c r="K27" i="4" s="1"/>
  <c r="L27" i="4" s="1"/>
  <c r="N27" i="4" s="1"/>
  <c r="J31" i="4"/>
  <c r="K31" i="4" s="1"/>
  <c r="L31" i="4" s="1"/>
  <c r="N31" i="4" s="1"/>
  <c r="J13" i="4"/>
  <c r="K13" i="4" s="1"/>
  <c r="L13" i="4" s="1"/>
  <c r="N13" i="4" s="1"/>
  <c r="J18" i="4"/>
  <c r="K18" i="4" s="1"/>
  <c r="L18" i="4" s="1"/>
  <c r="N18" i="4" s="1"/>
  <c r="M18" i="4" s="1"/>
  <c r="J22" i="4"/>
  <c r="K22" i="4" s="1"/>
  <c r="L22" i="4" s="1"/>
  <c r="N22" i="4" s="1"/>
  <c r="J26" i="4"/>
  <c r="K26" i="4" s="1"/>
  <c r="L26" i="4" s="1"/>
  <c r="N26" i="4" s="1"/>
  <c r="M26" i="4" s="1"/>
  <c r="J30" i="4"/>
  <c r="K30" i="4" s="1"/>
  <c r="L30" i="4" s="1"/>
  <c r="N30" i="4" s="1"/>
  <c r="J9" i="4"/>
  <c r="K9" i="4" s="1"/>
  <c r="L9" i="4" s="1"/>
  <c r="N9" i="4" s="1"/>
  <c r="M9" i="4" s="1"/>
  <c r="J8" i="4"/>
  <c r="K8" i="4" s="1"/>
  <c r="L8" i="4" s="1"/>
  <c r="N8" i="4" s="1"/>
  <c r="M16" i="4"/>
  <c r="M17" i="4"/>
  <c r="M19" i="4"/>
  <c r="M20" i="4"/>
  <c r="M22" i="4"/>
  <c r="M23" i="4"/>
  <c r="M24" i="4"/>
  <c r="M25" i="4"/>
  <c r="M27" i="4"/>
  <c r="M28" i="4"/>
  <c r="M30" i="4"/>
  <c r="M31" i="4"/>
  <c r="M32" i="4"/>
  <c r="M33" i="4"/>
  <c r="M13" i="4"/>
  <c r="O34" i="4"/>
  <c r="C54" i="4" s="1"/>
  <c r="M10" i="4"/>
  <c r="M14" i="4"/>
  <c r="M11" i="4"/>
  <c r="N34" i="4" l="1"/>
  <c r="L3" i="4" s="1"/>
  <c r="L4" i="4" s="1"/>
  <c r="M8" i="4"/>
  <c r="M34" i="4" s="1"/>
  <c r="C48" i="4" l="1"/>
  <c r="C51" i="4" s="1"/>
  <c r="D56" i="4" l="1"/>
  <c r="C53" i="4"/>
  <c r="C52" i="4"/>
</calcChain>
</file>

<file path=xl/sharedStrings.xml><?xml version="1.0" encoding="utf-8"?>
<sst xmlns="http://schemas.openxmlformats.org/spreadsheetml/2006/main" count="126" uniqueCount="103">
  <si>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</si>
  <si>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</si>
  <si>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</si>
  <si>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</si>
  <si>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</si>
  <si>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</si>
  <si>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</si>
  <si>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</si>
  <si>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</si>
  <si>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</si>
  <si>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</si>
  <si>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</si>
  <si>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</si>
  <si>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</si>
  <si>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</si>
  <si>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</si>
  <si>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</si>
  <si>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</si>
  <si>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</si>
  <si>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Interior and other Development</t>
  </si>
  <si>
    <t>Interior and Other Development</t>
  </si>
  <si>
    <t>Normal Case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</si>
  <si>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</si>
  <si>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</si>
  <si>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</si>
  <si>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</si>
  <si>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</si>
  <si>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</si>
  <si>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</si>
  <si>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</si>
  <si>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</si>
  <si>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</si>
  <si>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</si>
  <si>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(Sq. Ft.)</t>
  </si>
  <si>
    <t>Sq. Ft.</t>
  </si>
  <si>
    <t>Land</t>
  </si>
  <si>
    <t>Commercial Unit Value</t>
  </si>
  <si>
    <t>Built up Area</t>
  </si>
  <si>
    <t>Residential</t>
  </si>
  <si>
    <t xml:space="preserve">depreciation </t>
  </si>
  <si>
    <t>Cost of const</t>
  </si>
  <si>
    <t>Mumbai</t>
  </si>
  <si>
    <t>Thane</t>
  </si>
  <si>
    <t>Incresed 5% Floorwise</t>
  </si>
  <si>
    <t>years</t>
  </si>
  <si>
    <t>%</t>
  </si>
  <si>
    <t>RCC</t>
  </si>
  <si>
    <t>Guideline Rate (New Proerty)</t>
  </si>
  <si>
    <t>Sq. Mtr.</t>
  </si>
  <si>
    <t>2-5</t>
  </si>
  <si>
    <t>floor</t>
  </si>
  <si>
    <t>(-) Land Cost</t>
  </si>
  <si>
    <t>5-10</t>
  </si>
  <si>
    <t>Increas</t>
  </si>
  <si>
    <t>g+4</t>
  </si>
  <si>
    <t>no incre</t>
  </si>
  <si>
    <t>10-20</t>
  </si>
  <si>
    <t>Depreciation %</t>
  </si>
  <si>
    <t>20-30</t>
  </si>
  <si>
    <t>11-20</t>
  </si>
  <si>
    <t>Guideline Rate (After Depreciation)</t>
  </si>
  <si>
    <t>30-40</t>
  </si>
  <si>
    <t>21-30</t>
  </si>
  <si>
    <t>40-50</t>
  </si>
  <si>
    <t>31 and above</t>
  </si>
  <si>
    <t>50-60</t>
  </si>
  <si>
    <t>above 60</t>
  </si>
  <si>
    <t>Saleable area (20 + 20%)</t>
  </si>
  <si>
    <t>Saleable area (20 + 30%)</t>
  </si>
  <si>
    <t>Rate on Carpet area</t>
  </si>
  <si>
    <t>Rate on Built up  area (20%)</t>
  </si>
  <si>
    <t>Rate on Saleable area (20 + 20%)</t>
  </si>
  <si>
    <t>Rate on Saleable area (20 + 30%)</t>
  </si>
  <si>
    <t>Floor</t>
  </si>
  <si>
    <t>Total Floor</t>
  </si>
  <si>
    <t>Super Built up area</t>
  </si>
  <si>
    <t>Built up area</t>
  </si>
  <si>
    <t>Carpet area</t>
  </si>
  <si>
    <t>Sr. No.</t>
  </si>
  <si>
    <t>Rent</t>
  </si>
  <si>
    <t>Built up area (20%)</t>
  </si>
  <si>
    <t>Toilet</t>
  </si>
  <si>
    <t>Kitchen</t>
  </si>
  <si>
    <t>Construction Cost</t>
  </si>
  <si>
    <t xml:space="preserve">Age </t>
  </si>
  <si>
    <t>Hall</t>
  </si>
  <si>
    <t>Room</t>
  </si>
  <si>
    <t>SBUA</t>
  </si>
  <si>
    <t>Measured Carpet Area in Sq. Ft.</t>
  </si>
  <si>
    <t>Dining</t>
  </si>
  <si>
    <t>Balcony</t>
  </si>
  <si>
    <t>Total</t>
  </si>
  <si>
    <t>Loading</t>
  </si>
  <si>
    <t xml:space="preserve">Draft Contract Deed </t>
  </si>
  <si>
    <t>Year of Construction 2003</t>
  </si>
  <si>
    <t>20 Years</t>
  </si>
  <si>
    <t>1 BHK Apartment Navlakha, Indore</t>
  </si>
  <si>
    <t>1 BHK Apartment 700 Sq- Ft for Sale</t>
  </si>
  <si>
    <t>Rate on Saleable area (20 + 25%)</t>
  </si>
  <si>
    <t>Saleabe area (20+25%)</t>
  </si>
  <si>
    <t>2 BHK Apartment Sheer sagar apartment , Anand Nagar, Navlakha, Indore
S</t>
  </si>
  <si>
    <t>2BHK 2Baths Flat/Apartment for Sale in Vikram Twins, Navlakha, Indore, M P</t>
  </si>
  <si>
    <t>400M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</si>
</sst>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name val="Calibri"/>
      <family val="2"/>
      <scheme val="minor"/>
    </font>
    <font>
      <sz val="11"/>
      <color rgb="FF00B05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 Narrow"/>
      <family val="2"/>
    </font>
    <font>
      <b/>
      <sz val="11"/>
      <color rgb="FF000000"/>
      <name val="Arial Narrow"/>
      <family val="2"/>
    </font>
    <font>
      <sz val="9"/>
      <color rgb="FF999999"/>
      <name val="Open Sans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2" fontId="1" fillId="0" borderId="0" xfId="0" applyNumberFormat="1" applyFont="1"/>
    <xf numFmtId="0" fontId="9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164" fontId="15" fillId="0" borderId="0" xfId="0" applyNumberFormat="1" applyFont="1"/>
    <xf numFmtId="2" fontId="3" fillId="0" borderId="0" xfId="0" applyNumberFormat="1" applyFont="1"/>
    <xf numFmtId="3" fontId="1" fillId="0" borderId="0" xfId="0" applyNumberFormat="1" applyFont="1"/>
    <xf numFmtId="0" fontId="16" fillId="0" borderId="0" xfId="0" applyFont="1"/>
    <xf numFmtId="0" fontId="0" fillId="0" borderId="1" xfId="0" applyBorder="1"/>
    <xf numFmtId="164" fontId="0" fillId="0" borderId="1" xfId="1" applyFont="1" applyBorder="1"/>
    <xf numFmtId="0" fontId="18" fillId="0" borderId="1" xfId="0" applyFont="1" applyBorder="1" applyAlignment="1">
      <alignment horizontal="center" vertical="center"/>
    </xf>
    <xf numFmtId="9" fontId="0" fillId="0" borderId="1" xfId="0" applyNumberFormat="1" applyBorder="1"/>
    <xf numFmtId="164" fontId="0" fillId="2" borderId="1" xfId="1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1" xfId="0" quotePrefix="1" applyBorder="1"/>
    <xf numFmtId="16" fontId="0" fillId="0" borderId="1" xfId="0" quotePrefix="1" applyNumberFormat="1" applyBorder="1"/>
    <xf numFmtId="17" fontId="0" fillId="0" borderId="1" xfId="0" quotePrefix="1" applyNumberFormat="1" applyBorder="1"/>
    <xf numFmtId="164" fontId="0" fillId="0" borderId="0" xfId="1" applyFont="1" applyBorder="1"/>
    <xf numFmtId="0" fontId="18" fillId="0" borderId="0" xfId="0" applyFont="1"/>
    <xf numFmtId="164" fontId="18" fillId="0" borderId="0" xfId="1" applyFont="1" applyBorder="1"/>
    <xf numFmtId="164" fontId="0" fillId="0" borderId="0" xfId="0" applyNumberFormat="1"/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/>
    <xf numFmtId="4" fontId="19" fillId="0" borderId="0" xfId="0" applyNumberFormat="1" applyFont="1"/>
    <xf numFmtId="0" fontId="19" fillId="3" borderId="0" xfId="0" applyFont="1" applyFill="1"/>
    <xf numFmtId="4" fontId="0" fillId="0" borderId="0" xfId="0" applyNumberFormat="1"/>
    <xf numFmtId="9" fontId="0" fillId="0" borderId="0" xfId="0" applyNumberFormat="1"/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 wrapText="1"/>
    </xf>
    <xf numFmtId="0" fontId="16" fillId="0" borderId="0" xfId="0" applyFont="1" applyAlignment="1">
      <alignment horizontal="right"/>
    </xf>
    <xf numFmtId="0" fontId="20" fillId="0" borderId="0" xfId="0" applyFont="1" applyAlignment="1">
      <alignment vertical="top"/>
    </xf>
    <xf numFmtId="0" fontId="10" fillId="0" borderId="0" xfId="0" applyFont="1" applyAlignment="1">
      <alignment horizontal="left"/>
    </xf>
    <xf numFmtId="9" fontId="1" fillId="0" borderId="0" xfId="0" applyNumberFormat="1" applyFont="1"/>
    <xf numFmtId="0" fontId="8" fillId="0" borderId="0" xfId="0" applyFont="1" applyAlignment="1">
      <alignment horizontal="left" vertical="top"/>
    </xf>
    <xf numFmtId="0" fontId="21" fillId="0" borderId="0" xfId="0" applyFont="1" applyAlignment="1">
      <alignment horizontal="right" vertical="top" wrapText="1"/>
    </xf>
    <xf numFmtId="0" fontId="19" fillId="4" borderId="0" xfId="0" applyFont="1" applyFill="1"/>
    <xf numFmtId="0" fontId="9" fillId="0" borderId="0" xfId="0" applyFont="1" applyAlignment="1">
      <alignment vertical="top"/>
    </xf>
    <xf numFmtId="3" fontId="9" fillId="0" borderId="0" xfId="0" applyNumberFormat="1" applyFont="1" applyAlignment="1">
      <alignment vertical="top"/>
    </xf>
    <xf numFmtId="4" fontId="1" fillId="0" borderId="0" xfId="0" applyNumberFormat="1" applyFont="1"/>
    <xf numFmtId="3" fontId="20" fillId="0" borderId="0" xfId="0" applyNumberFormat="1" applyFont="1"/>
    <xf numFmtId="4" fontId="10" fillId="0" borderId="0" xfId="0" applyNumberFormat="1" applyFont="1" applyAlignment="1">
      <alignment vertical="top"/>
    </xf>
    <xf numFmtId="4" fontId="9" fillId="0" borderId="0" xfId="0" applyNumberFormat="1" applyFont="1"/>
    <xf numFmtId="0" fontId="22" fillId="0" borderId="0" xfId="0" applyFont="1"/>
    <xf numFmtId="0" fontId="23" fillId="0" borderId="0" xfId="0" applyFont="1" applyAlignment="1">
      <alignment vertical="top" wrapText="1" shrinkToFit="1"/>
    </xf>
    <xf numFmtId="0" fontId="10" fillId="0" borderId="0" xfId="0" applyFont="1" applyAlignment="1">
      <alignment horizontal="right" vertical="top"/>
    </xf>
    <xf numFmtId="4" fontId="10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164" fontId="1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132185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4C807E-BB79-58BC-8EE5-E7BEDD146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7D8B48-07D1-EAD9-137F-10416357D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4D4A8E-E6BD-6CB3-3218-4DEA99EF5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373DE0-93B3-0164-FB56-5B935184A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DC8C5E-E236-A68C-C74F-EA0D62284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234F8A-BE84-02C2-D90C-7939892FD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29</xdr:col>
      <xdr:colOff>607314</xdr:colOff>
      <xdr:row>108</xdr:row>
      <xdr:rowOff>189214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3AF3EE9-7BD8-8D33-B7D4-6917502DC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77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BBE2F-2448-44BA-B31C-A868AF1A8668}">
  <dimension ref="A1:AD159"/>
  <sheetViews>
    <sheetView tabSelected="1" topLeftCell="A37" zoomScale="70" zoomScaleNormal="70" workbookViewId="0">
      <selection activeCell="I62" sqref="I62"/>
    </sheetView>
  </sheetViews>
  <sheetFormatPr defaultRowHeight="16.5" x14ac:dyDescent="0.3"/>
  <cols>
    <col min="1" max="1" width="9.140625" style="29"/>
    <col min="2" max="2" width="19.5703125" style="2" bestFit="1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6" width="16" style="7" customWidth="1"/>
    <col min="7" max="7" width="13.85546875" style="7" bestFit="1" customWidth="1"/>
    <col min="8" max="8" width="21.85546875" style="7" customWidth="1"/>
    <col min="9" max="9" width="15.28515625" style="7" customWidth="1"/>
    <col min="10" max="10" width="13.85546875" style="1" bestFit="1" customWidth="1"/>
    <col min="11" max="11" width="13.140625" style="7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20" width="9.140625" style="1"/>
    <col min="21" max="21" width="15.5703125" style="1" customWidth="1"/>
    <col min="22" max="22" width="9.140625" style="1"/>
    <col min="23" max="23" width="13" style="1" customWidth="1"/>
    <col min="24" max="16384" width="9.140625" style="1"/>
  </cols>
  <sheetData>
    <row r="1" spans="1:15" ht="33" x14ac:dyDescent="0.3">
      <c r="B1" s="13" t="s">
        <v>36</v>
      </c>
      <c r="K1" s="7" t="s">
        <v>25</v>
      </c>
    </row>
    <row r="2" spans="1:15" x14ac:dyDescent="0.3">
      <c r="B2" s="20" t="s">
        <v>35</v>
      </c>
      <c r="C2" s="78">
        <v>570</v>
      </c>
      <c r="E2" s="23"/>
      <c r="F2" s="23"/>
      <c r="G2" s="77"/>
      <c r="H2" s="1"/>
      <c r="I2" s="1"/>
      <c r="J2" s="43">
        <f>C2</f>
        <v>570</v>
      </c>
      <c r="K2" s="43">
        <v>1784</v>
      </c>
      <c r="L2" s="44">
        <f>J2*K2</f>
        <v>1016880</v>
      </c>
    </row>
    <row r="3" spans="1:15" x14ac:dyDescent="0.3">
      <c r="B3" s="21" t="s">
        <v>6</v>
      </c>
      <c r="C3" s="41">
        <v>2500</v>
      </c>
      <c r="D3" s="14"/>
      <c r="E3" s="19"/>
      <c r="F3" s="19"/>
      <c r="G3" s="14"/>
      <c r="H3" s="1"/>
      <c r="I3" s="1"/>
      <c r="J3" s="43"/>
      <c r="K3" s="44"/>
      <c r="L3" s="44">
        <f>N34</f>
        <v>598500</v>
      </c>
    </row>
    <row r="4" spans="1:15" x14ac:dyDescent="0.3">
      <c r="B4" s="79" t="s">
        <v>18</v>
      </c>
      <c r="C4" s="48">
        <f>ROUND((C2*C3),0)</f>
        <v>1425000</v>
      </c>
      <c r="F4" s="19"/>
      <c r="G4" s="19"/>
      <c r="J4" s="43"/>
      <c r="K4" s="44"/>
      <c r="L4" s="44">
        <f>SUM(L2:L3)</f>
        <v>1615380</v>
      </c>
      <c r="N4" s="7">
        <v>16000</v>
      </c>
      <c r="O4" s="7">
        <f>MROUND(N4/10.764,1)</f>
        <v>1486</v>
      </c>
    </row>
    <row r="5" spans="1:15" x14ac:dyDescent="0.3">
      <c r="B5" s="13" t="s">
        <v>14</v>
      </c>
    </row>
    <row r="6" spans="1:15" s="3" customFormat="1" ht="60" x14ac:dyDescent="0.2">
      <c r="A6" s="3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3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32" t="s">
        <v>26</v>
      </c>
      <c r="N6" s="5" t="s">
        <v>17</v>
      </c>
      <c r="O6" s="5" t="s">
        <v>22</v>
      </c>
    </row>
    <row r="7" spans="1:15" s="3" customFormat="1" ht="15" x14ac:dyDescent="0.2">
      <c r="A7" s="30"/>
      <c r="B7" s="4"/>
      <c r="C7" s="4" t="s">
        <v>33</v>
      </c>
      <c r="D7" s="4"/>
      <c r="E7" s="4"/>
      <c r="F7" s="4"/>
      <c r="G7" s="3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5" s="11" customFormat="1" x14ac:dyDescent="0.25">
      <c r="A8" s="38">
        <v>1</v>
      </c>
      <c r="B8" s="35" t="s">
        <v>87</v>
      </c>
      <c r="C8" s="33">
        <v>570</v>
      </c>
      <c r="D8" s="39">
        <v>2003</v>
      </c>
      <c r="E8" s="39">
        <v>2023</v>
      </c>
      <c r="F8" s="39">
        <v>60</v>
      </c>
      <c r="G8" s="45">
        <v>1500</v>
      </c>
      <c r="H8" s="46">
        <f t="shared" ref="H8:H33" si="0">E8-D8</f>
        <v>20</v>
      </c>
      <c r="I8" s="46">
        <f t="shared" ref="I8:I33" si="1">F8-H8</f>
        <v>40</v>
      </c>
      <c r="J8" s="46">
        <f t="shared" ref="J8:J33" si="2">IF(H8&gt;=5,90*H8/F8,0)</f>
        <v>30</v>
      </c>
      <c r="K8" s="46">
        <f t="shared" ref="K8:K33" si="3">G8/100*J8</f>
        <v>450</v>
      </c>
      <c r="L8" s="46">
        <f t="shared" ref="L8:L33" si="4">ROUND((G8-K8),0)</f>
        <v>1050</v>
      </c>
      <c r="M8" s="46">
        <f t="shared" ref="M8:M33" si="5">O8-N8</f>
        <v>256500</v>
      </c>
      <c r="N8" s="46">
        <f t="shared" ref="N8:N33" si="6">ROUND((L8*C8),0)</f>
        <v>598500</v>
      </c>
      <c r="O8" s="46">
        <f t="shared" ref="O8:O33" si="7">ROUND((C8*G8),0)</f>
        <v>855000</v>
      </c>
    </row>
    <row r="9" spans="1:15" s="11" customFormat="1" hidden="1" x14ac:dyDescent="0.25">
      <c r="A9" s="40">
        <v>2</v>
      </c>
      <c r="B9" s="35"/>
      <c r="C9" s="33">
        <v>0</v>
      </c>
      <c r="D9" s="39">
        <v>0</v>
      </c>
      <c r="E9" s="39">
        <v>0</v>
      </c>
      <c r="F9" s="39">
        <v>60</v>
      </c>
      <c r="G9" s="45">
        <v>0</v>
      </c>
      <c r="H9" s="46">
        <f t="shared" si="0"/>
        <v>0</v>
      </c>
      <c r="I9" s="46">
        <f t="shared" si="1"/>
        <v>60</v>
      </c>
      <c r="J9" s="46">
        <f t="shared" si="2"/>
        <v>0</v>
      </c>
      <c r="K9" s="46">
        <f t="shared" si="3"/>
        <v>0</v>
      </c>
      <c r="L9" s="46">
        <f t="shared" si="4"/>
        <v>0</v>
      </c>
      <c r="M9" s="46">
        <f t="shared" si="5"/>
        <v>0</v>
      </c>
      <c r="N9" s="46">
        <f t="shared" si="6"/>
        <v>0</v>
      </c>
      <c r="O9" s="46">
        <f t="shared" si="7"/>
        <v>0</v>
      </c>
    </row>
    <row r="10" spans="1:15" s="11" customFormat="1" ht="17.25" hidden="1" customHeight="1" x14ac:dyDescent="0.25">
      <c r="A10" s="38">
        <v>3</v>
      </c>
      <c r="B10" s="35"/>
      <c r="C10" s="33">
        <v>0</v>
      </c>
      <c r="D10" s="39">
        <v>0</v>
      </c>
      <c r="E10" s="39">
        <v>0</v>
      </c>
      <c r="F10" s="39">
        <v>60</v>
      </c>
      <c r="G10" s="45">
        <v>0</v>
      </c>
      <c r="H10" s="46">
        <f t="shared" si="0"/>
        <v>0</v>
      </c>
      <c r="I10" s="46">
        <f t="shared" si="1"/>
        <v>60</v>
      </c>
      <c r="J10" s="46">
        <f t="shared" si="2"/>
        <v>0</v>
      </c>
      <c r="K10" s="46">
        <f t="shared" si="3"/>
        <v>0</v>
      </c>
      <c r="L10" s="46">
        <f t="shared" si="4"/>
        <v>0</v>
      </c>
      <c r="M10" s="46">
        <f t="shared" si="5"/>
        <v>0</v>
      </c>
      <c r="N10" s="46">
        <f t="shared" si="6"/>
        <v>0</v>
      </c>
      <c r="O10" s="46">
        <f t="shared" si="7"/>
        <v>0</v>
      </c>
    </row>
    <row r="11" spans="1:15" s="11" customFormat="1" hidden="1" x14ac:dyDescent="0.25">
      <c r="A11" s="40">
        <v>4</v>
      </c>
      <c r="B11" s="35"/>
      <c r="C11" s="33">
        <v>0</v>
      </c>
      <c r="D11" s="39">
        <v>0</v>
      </c>
      <c r="E11" s="39">
        <v>0</v>
      </c>
      <c r="F11" s="39">
        <v>60</v>
      </c>
      <c r="G11" s="45">
        <v>0</v>
      </c>
      <c r="H11" s="46">
        <f t="shared" si="0"/>
        <v>0</v>
      </c>
      <c r="I11" s="46">
        <f t="shared" si="1"/>
        <v>60</v>
      </c>
      <c r="J11" s="46">
        <f t="shared" si="2"/>
        <v>0</v>
      </c>
      <c r="K11" s="46">
        <f t="shared" si="3"/>
        <v>0</v>
      </c>
      <c r="L11" s="46">
        <f t="shared" si="4"/>
        <v>0</v>
      </c>
      <c r="M11" s="46">
        <f t="shared" si="5"/>
        <v>0</v>
      </c>
      <c r="N11" s="46">
        <f t="shared" si="6"/>
        <v>0</v>
      </c>
      <c r="O11" s="46">
        <f t="shared" si="7"/>
        <v>0</v>
      </c>
    </row>
    <row r="12" spans="1:15" s="11" customFormat="1" hidden="1" x14ac:dyDescent="0.25">
      <c r="A12" s="38">
        <v>5</v>
      </c>
      <c r="B12" s="35"/>
      <c r="C12" s="33">
        <v>0</v>
      </c>
      <c r="D12" s="39">
        <v>0</v>
      </c>
      <c r="E12" s="39">
        <v>0</v>
      </c>
      <c r="F12" s="39">
        <v>60</v>
      </c>
      <c r="G12" s="45">
        <v>0</v>
      </c>
      <c r="H12" s="46">
        <f t="shared" si="0"/>
        <v>0</v>
      </c>
      <c r="I12" s="46">
        <f t="shared" si="1"/>
        <v>60</v>
      </c>
      <c r="J12" s="46">
        <f t="shared" si="2"/>
        <v>0</v>
      </c>
      <c r="K12" s="46">
        <f t="shared" si="3"/>
        <v>0</v>
      </c>
      <c r="L12" s="46">
        <f t="shared" si="4"/>
        <v>0</v>
      </c>
      <c r="M12" s="46">
        <f t="shared" si="5"/>
        <v>0</v>
      </c>
      <c r="N12" s="46">
        <f t="shared" si="6"/>
        <v>0</v>
      </c>
      <c r="O12" s="46">
        <f t="shared" si="7"/>
        <v>0</v>
      </c>
    </row>
    <row r="13" spans="1:15" hidden="1" x14ac:dyDescent="0.3">
      <c r="A13" s="34">
        <v>6</v>
      </c>
      <c r="B13" s="35"/>
      <c r="C13" s="33">
        <v>0</v>
      </c>
      <c r="D13" s="25">
        <v>0</v>
      </c>
      <c r="E13" s="25">
        <v>0</v>
      </c>
      <c r="F13" s="25">
        <v>60</v>
      </c>
      <c r="G13" s="47">
        <v>0</v>
      </c>
      <c r="H13" s="46">
        <f t="shared" si="0"/>
        <v>0</v>
      </c>
      <c r="I13" s="46">
        <f t="shared" si="1"/>
        <v>60</v>
      </c>
      <c r="J13" s="46">
        <f t="shared" si="2"/>
        <v>0</v>
      </c>
      <c r="K13" s="46">
        <f t="shared" si="3"/>
        <v>0</v>
      </c>
      <c r="L13" s="46">
        <f t="shared" si="4"/>
        <v>0</v>
      </c>
      <c r="M13" s="48">
        <f t="shared" si="5"/>
        <v>0</v>
      </c>
      <c r="N13" s="46">
        <f t="shared" si="6"/>
        <v>0</v>
      </c>
      <c r="O13" s="46">
        <f t="shared" si="7"/>
        <v>0</v>
      </c>
    </row>
    <row r="14" spans="1:15" hidden="1" x14ac:dyDescent="0.3">
      <c r="A14" s="21">
        <v>7</v>
      </c>
      <c r="B14" s="35"/>
      <c r="C14" s="33">
        <v>0</v>
      </c>
      <c r="D14" s="25">
        <v>0</v>
      </c>
      <c r="E14" s="25">
        <v>0</v>
      </c>
      <c r="F14" s="25">
        <v>60</v>
      </c>
      <c r="G14" s="47">
        <v>0</v>
      </c>
      <c r="H14" s="46">
        <f t="shared" si="0"/>
        <v>0</v>
      </c>
      <c r="I14" s="46">
        <f t="shared" si="1"/>
        <v>60</v>
      </c>
      <c r="J14" s="46">
        <f t="shared" si="2"/>
        <v>0</v>
      </c>
      <c r="K14" s="46">
        <f t="shared" si="3"/>
        <v>0</v>
      </c>
      <c r="L14" s="46">
        <f t="shared" si="4"/>
        <v>0</v>
      </c>
      <c r="M14" s="48">
        <f t="shared" si="5"/>
        <v>0</v>
      </c>
      <c r="N14" s="46">
        <f t="shared" si="6"/>
        <v>0</v>
      </c>
      <c r="O14" s="46">
        <f t="shared" si="7"/>
        <v>0</v>
      </c>
    </row>
    <row r="15" spans="1:15" hidden="1" x14ac:dyDescent="0.3">
      <c r="A15" s="34">
        <v>8</v>
      </c>
      <c r="B15" s="35"/>
      <c r="C15" s="33">
        <v>0</v>
      </c>
      <c r="D15" s="25">
        <v>0</v>
      </c>
      <c r="E15" s="25">
        <v>0</v>
      </c>
      <c r="F15" s="25">
        <v>60</v>
      </c>
      <c r="G15" s="47">
        <v>0</v>
      </c>
      <c r="H15" s="46">
        <f t="shared" si="0"/>
        <v>0</v>
      </c>
      <c r="I15" s="46">
        <f t="shared" si="1"/>
        <v>60</v>
      </c>
      <c r="J15" s="46">
        <f t="shared" si="2"/>
        <v>0</v>
      </c>
      <c r="K15" s="46">
        <f t="shared" si="3"/>
        <v>0</v>
      </c>
      <c r="L15" s="46">
        <f t="shared" si="4"/>
        <v>0</v>
      </c>
      <c r="M15" s="48">
        <f t="shared" si="5"/>
        <v>0</v>
      </c>
      <c r="N15" s="46">
        <f t="shared" si="6"/>
        <v>0</v>
      </c>
      <c r="O15" s="46">
        <f t="shared" si="7"/>
        <v>0</v>
      </c>
    </row>
    <row r="16" spans="1:15" hidden="1" x14ac:dyDescent="0.3">
      <c r="A16" s="21">
        <v>9</v>
      </c>
      <c r="B16" s="35"/>
      <c r="C16" s="33">
        <v>0</v>
      </c>
      <c r="D16" s="25">
        <v>0</v>
      </c>
      <c r="E16" s="25">
        <v>0</v>
      </c>
      <c r="F16" s="25">
        <v>60</v>
      </c>
      <c r="G16" s="47">
        <v>0</v>
      </c>
      <c r="H16" s="46">
        <f t="shared" si="0"/>
        <v>0</v>
      </c>
      <c r="I16" s="46">
        <f t="shared" si="1"/>
        <v>60</v>
      </c>
      <c r="J16" s="46">
        <f t="shared" si="2"/>
        <v>0</v>
      </c>
      <c r="K16" s="46">
        <f t="shared" si="3"/>
        <v>0</v>
      </c>
      <c r="L16" s="46">
        <f t="shared" si="4"/>
        <v>0</v>
      </c>
      <c r="M16" s="48">
        <f t="shared" si="5"/>
        <v>0</v>
      </c>
      <c r="N16" s="46">
        <f t="shared" si="6"/>
        <v>0</v>
      </c>
      <c r="O16" s="46">
        <f t="shared" si="7"/>
        <v>0</v>
      </c>
    </row>
    <row r="17" spans="1:15" hidden="1" x14ac:dyDescent="0.3">
      <c r="A17" s="34">
        <v>10</v>
      </c>
      <c r="B17" s="35"/>
      <c r="C17" s="33">
        <v>0</v>
      </c>
      <c r="D17" s="25">
        <v>0</v>
      </c>
      <c r="E17" s="25">
        <v>0</v>
      </c>
      <c r="F17" s="25">
        <v>60</v>
      </c>
      <c r="G17" s="47">
        <v>0</v>
      </c>
      <c r="H17" s="46">
        <f t="shared" si="0"/>
        <v>0</v>
      </c>
      <c r="I17" s="46">
        <f t="shared" si="1"/>
        <v>60</v>
      </c>
      <c r="J17" s="46">
        <f t="shared" si="2"/>
        <v>0</v>
      </c>
      <c r="K17" s="46">
        <f t="shared" si="3"/>
        <v>0</v>
      </c>
      <c r="L17" s="46">
        <f t="shared" si="4"/>
        <v>0</v>
      </c>
      <c r="M17" s="48">
        <f t="shared" si="5"/>
        <v>0</v>
      </c>
      <c r="N17" s="46">
        <f t="shared" si="6"/>
        <v>0</v>
      </c>
      <c r="O17" s="46">
        <f t="shared" si="7"/>
        <v>0</v>
      </c>
    </row>
    <row r="18" spans="1:15" hidden="1" x14ac:dyDescent="0.3">
      <c r="A18" s="21">
        <v>11</v>
      </c>
      <c r="B18" s="35"/>
      <c r="C18" s="33">
        <v>0</v>
      </c>
      <c r="D18" s="25">
        <v>0</v>
      </c>
      <c r="E18" s="25">
        <v>0</v>
      </c>
      <c r="F18" s="25">
        <v>60</v>
      </c>
      <c r="G18" s="47">
        <v>0</v>
      </c>
      <c r="H18" s="46">
        <f t="shared" si="0"/>
        <v>0</v>
      </c>
      <c r="I18" s="46">
        <f t="shared" si="1"/>
        <v>60</v>
      </c>
      <c r="J18" s="46">
        <f t="shared" si="2"/>
        <v>0</v>
      </c>
      <c r="K18" s="46">
        <f t="shared" si="3"/>
        <v>0</v>
      </c>
      <c r="L18" s="46">
        <f t="shared" si="4"/>
        <v>0</v>
      </c>
      <c r="M18" s="48">
        <f t="shared" si="5"/>
        <v>0</v>
      </c>
      <c r="N18" s="46">
        <f t="shared" si="6"/>
        <v>0</v>
      </c>
      <c r="O18" s="46">
        <f t="shared" si="7"/>
        <v>0</v>
      </c>
    </row>
    <row r="19" spans="1:15" hidden="1" x14ac:dyDescent="0.3">
      <c r="A19" s="34">
        <v>12</v>
      </c>
      <c r="B19" s="35"/>
      <c r="C19" s="33">
        <v>0</v>
      </c>
      <c r="D19" s="25">
        <v>0</v>
      </c>
      <c r="E19" s="25">
        <v>0</v>
      </c>
      <c r="F19" s="25">
        <v>60</v>
      </c>
      <c r="G19" s="47">
        <v>0</v>
      </c>
      <c r="H19" s="46">
        <f t="shared" si="0"/>
        <v>0</v>
      </c>
      <c r="I19" s="46">
        <f t="shared" si="1"/>
        <v>60</v>
      </c>
      <c r="J19" s="46">
        <f t="shared" si="2"/>
        <v>0</v>
      </c>
      <c r="K19" s="46">
        <f t="shared" si="3"/>
        <v>0</v>
      </c>
      <c r="L19" s="46">
        <f t="shared" si="4"/>
        <v>0</v>
      </c>
      <c r="M19" s="48">
        <f t="shared" si="5"/>
        <v>0</v>
      </c>
      <c r="N19" s="46">
        <f t="shared" si="6"/>
        <v>0</v>
      </c>
      <c r="O19" s="46">
        <f t="shared" si="7"/>
        <v>0</v>
      </c>
    </row>
    <row r="20" spans="1:15" hidden="1" x14ac:dyDescent="0.3">
      <c r="A20" s="21">
        <v>13</v>
      </c>
      <c r="B20" s="35"/>
      <c r="C20" s="33">
        <v>0</v>
      </c>
      <c r="D20" s="25">
        <v>0</v>
      </c>
      <c r="E20" s="25">
        <v>0</v>
      </c>
      <c r="F20" s="25">
        <v>60</v>
      </c>
      <c r="G20" s="47">
        <v>0</v>
      </c>
      <c r="H20" s="46">
        <f t="shared" si="0"/>
        <v>0</v>
      </c>
      <c r="I20" s="46">
        <f t="shared" si="1"/>
        <v>60</v>
      </c>
      <c r="J20" s="46">
        <f t="shared" si="2"/>
        <v>0</v>
      </c>
      <c r="K20" s="46">
        <f t="shared" si="3"/>
        <v>0</v>
      </c>
      <c r="L20" s="46">
        <f t="shared" si="4"/>
        <v>0</v>
      </c>
      <c r="M20" s="48">
        <f t="shared" si="5"/>
        <v>0</v>
      </c>
      <c r="N20" s="46">
        <f t="shared" si="6"/>
        <v>0</v>
      </c>
      <c r="O20" s="46">
        <f t="shared" si="7"/>
        <v>0</v>
      </c>
    </row>
    <row r="21" spans="1:15" hidden="1" x14ac:dyDescent="0.3">
      <c r="A21" s="34">
        <v>14</v>
      </c>
      <c r="B21" s="35"/>
      <c r="C21" s="33">
        <v>0</v>
      </c>
      <c r="D21" s="25">
        <v>0</v>
      </c>
      <c r="E21" s="25">
        <v>0</v>
      </c>
      <c r="F21" s="25">
        <v>60</v>
      </c>
      <c r="G21" s="47">
        <v>0</v>
      </c>
      <c r="H21" s="46">
        <f t="shared" si="0"/>
        <v>0</v>
      </c>
      <c r="I21" s="46">
        <f t="shared" si="1"/>
        <v>60</v>
      </c>
      <c r="J21" s="46">
        <f t="shared" si="2"/>
        <v>0</v>
      </c>
      <c r="K21" s="46">
        <f t="shared" si="3"/>
        <v>0</v>
      </c>
      <c r="L21" s="46">
        <f t="shared" si="4"/>
        <v>0</v>
      </c>
      <c r="M21" s="48">
        <f t="shared" si="5"/>
        <v>0</v>
      </c>
      <c r="N21" s="46">
        <f t="shared" si="6"/>
        <v>0</v>
      </c>
      <c r="O21" s="46">
        <f t="shared" si="7"/>
        <v>0</v>
      </c>
    </row>
    <row r="22" spans="1:15" hidden="1" x14ac:dyDescent="0.3">
      <c r="A22" s="21">
        <v>15</v>
      </c>
      <c r="B22" s="35"/>
      <c r="C22" s="33">
        <v>0</v>
      </c>
      <c r="D22" s="25">
        <v>0</v>
      </c>
      <c r="E22" s="25">
        <v>0</v>
      </c>
      <c r="F22" s="25">
        <v>60</v>
      </c>
      <c r="G22" s="47">
        <v>0</v>
      </c>
      <c r="H22" s="46">
        <f t="shared" si="0"/>
        <v>0</v>
      </c>
      <c r="I22" s="46">
        <f t="shared" si="1"/>
        <v>60</v>
      </c>
      <c r="J22" s="46">
        <f t="shared" si="2"/>
        <v>0</v>
      </c>
      <c r="K22" s="46">
        <f t="shared" si="3"/>
        <v>0</v>
      </c>
      <c r="L22" s="46">
        <f t="shared" si="4"/>
        <v>0</v>
      </c>
      <c r="M22" s="48">
        <f t="shared" si="5"/>
        <v>0</v>
      </c>
      <c r="N22" s="46">
        <f t="shared" si="6"/>
        <v>0</v>
      </c>
      <c r="O22" s="46">
        <f t="shared" si="7"/>
        <v>0</v>
      </c>
    </row>
    <row r="23" spans="1:15" hidden="1" x14ac:dyDescent="0.3">
      <c r="A23" s="34">
        <v>16</v>
      </c>
      <c r="B23" s="35"/>
      <c r="C23" s="33">
        <v>0</v>
      </c>
      <c r="D23" s="25">
        <v>0</v>
      </c>
      <c r="E23" s="25">
        <v>0</v>
      </c>
      <c r="F23" s="25">
        <v>60</v>
      </c>
      <c r="G23" s="47">
        <v>0</v>
      </c>
      <c r="H23" s="46">
        <f t="shared" si="0"/>
        <v>0</v>
      </c>
      <c r="I23" s="46">
        <f t="shared" si="1"/>
        <v>60</v>
      </c>
      <c r="J23" s="46">
        <f t="shared" si="2"/>
        <v>0</v>
      </c>
      <c r="K23" s="46">
        <f t="shared" si="3"/>
        <v>0</v>
      </c>
      <c r="L23" s="46">
        <f t="shared" si="4"/>
        <v>0</v>
      </c>
      <c r="M23" s="48">
        <f t="shared" si="5"/>
        <v>0</v>
      </c>
      <c r="N23" s="46">
        <f t="shared" si="6"/>
        <v>0</v>
      </c>
      <c r="O23" s="46">
        <f t="shared" si="7"/>
        <v>0</v>
      </c>
    </row>
    <row r="24" spans="1:15" hidden="1" x14ac:dyDescent="0.3">
      <c r="A24" s="21">
        <v>17</v>
      </c>
      <c r="B24" s="35"/>
      <c r="C24" s="33">
        <v>0</v>
      </c>
      <c r="D24" s="25">
        <v>0</v>
      </c>
      <c r="E24" s="25">
        <v>0</v>
      </c>
      <c r="F24" s="25">
        <v>60</v>
      </c>
      <c r="G24" s="47">
        <v>0</v>
      </c>
      <c r="H24" s="46">
        <f t="shared" si="0"/>
        <v>0</v>
      </c>
      <c r="I24" s="46">
        <f t="shared" si="1"/>
        <v>60</v>
      </c>
      <c r="J24" s="46">
        <f t="shared" si="2"/>
        <v>0</v>
      </c>
      <c r="K24" s="46">
        <f t="shared" si="3"/>
        <v>0</v>
      </c>
      <c r="L24" s="46">
        <f t="shared" si="4"/>
        <v>0</v>
      </c>
      <c r="M24" s="48">
        <f t="shared" si="5"/>
        <v>0</v>
      </c>
      <c r="N24" s="46">
        <f t="shared" si="6"/>
        <v>0</v>
      </c>
      <c r="O24" s="46">
        <f t="shared" si="7"/>
        <v>0</v>
      </c>
    </row>
    <row r="25" spans="1:15" hidden="1" x14ac:dyDescent="0.3">
      <c r="A25" s="34">
        <v>18</v>
      </c>
      <c r="B25" s="35"/>
      <c r="C25" s="33">
        <v>0</v>
      </c>
      <c r="D25" s="25">
        <v>0</v>
      </c>
      <c r="E25" s="25">
        <v>0</v>
      </c>
      <c r="F25" s="25">
        <v>60</v>
      </c>
      <c r="G25" s="47">
        <v>0</v>
      </c>
      <c r="H25" s="46">
        <f t="shared" si="0"/>
        <v>0</v>
      </c>
      <c r="I25" s="46">
        <f t="shared" si="1"/>
        <v>60</v>
      </c>
      <c r="J25" s="46">
        <f t="shared" si="2"/>
        <v>0</v>
      </c>
      <c r="K25" s="46">
        <f t="shared" si="3"/>
        <v>0</v>
      </c>
      <c r="L25" s="46">
        <f t="shared" si="4"/>
        <v>0</v>
      </c>
      <c r="M25" s="48">
        <f t="shared" si="5"/>
        <v>0</v>
      </c>
      <c r="N25" s="46">
        <f t="shared" si="6"/>
        <v>0</v>
      </c>
      <c r="O25" s="46">
        <f t="shared" si="7"/>
        <v>0</v>
      </c>
    </row>
    <row r="26" spans="1:15" hidden="1" x14ac:dyDescent="0.3">
      <c r="A26" s="21">
        <v>19</v>
      </c>
      <c r="B26" s="35"/>
      <c r="C26" s="33">
        <v>0</v>
      </c>
      <c r="D26" s="25">
        <v>0</v>
      </c>
      <c r="E26" s="25">
        <v>0</v>
      </c>
      <c r="F26" s="25">
        <v>60</v>
      </c>
      <c r="G26" s="47">
        <v>0</v>
      </c>
      <c r="H26" s="46">
        <f t="shared" si="0"/>
        <v>0</v>
      </c>
      <c r="I26" s="46">
        <f t="shared" si="1"/>
        <v>60</v>
      </c>
      <c r="J26" s="46">
        <f t="shared" si="2"/>
        <v>0</v>
      </c>
      <c r="K26" s="46">
        <f t="shared" si="3"/>
        <v>0</v>
      </c>
      <c r="L26" s="46">
        <f t="shared" si="4"/>
        <v>0</v>
      </c>
      <c r="M26" s="48">
        <f t="shared" si="5"/>
        <v>0</v>
      </c>
      <c r="N26" s="46">
        <f t="shared" si="6"/>
        <v>0</v>
      </c>
      <c r="O26" s="46">
        <f t="shared" si="7"/>
        <v>0</v>
      </c>
    </row>
    <row r="27" spans="1:15" hidden="1" x14ac:dyDescent="0.3">
      <c r="A27" s="34">
        <v>20</v>
      </c>
      <c r="B27" s="35"/>
      <c r="C27" s="33">
        <v>0</v>
      </c>
      <c r="D27" s="25">
        <v>0</v>
      </c>
      <c r="E27" s="25">
        <v>0</v>
      </c>
      <c r="F27" s="25">
        <v>60</v>
      </c>
      <c r="G27" s="47">
        <v>0</v>
      </c>
      <c r="H27" s="46">
        <f t="shared" si="0"/>
        <v>0</v>
      </c>
      <c r="I27" s="46">
        <f t="shared" si="1"/>
        <v>60</v>
      </c>
      <c r="J27" s="46">
        <f t="shared" si="2"/>
        <v>0</v>
      </c>
      <c r="K27" s="46">
        <f t="shared" si="3"/>
        <v>0</v>
      </c>
      <c r="L27" s="46">
        <f t="shared" si="4"/>
        <v>0</v>
      </c>
      <c r="M27" s="48">
        <f t="shared" si="5"/>
        <v>0</v>
      </c>
      <c r="N27" s="46">
        <f t="shared" si="6"/>
        <v>0</v>
      </c>
      <c r="O27" s="46">
        <f t="shared" si="7"/>
        <v>0</v>
      </c>
    </row>
    <row r="28" spans="1:15" hidden="1" x14ac:dyDescent="0.3">
      <c r="A28" s="21">
        <v>21</v>
      </c>
      <c r="B28" s="35"/>
      <c r="C28" s="33">
        <v>0</v>
      </c>
      <c r="D28" s="25">
        <v>0</v>
      </c>
      <c r="E28" s="25">
        <v>0</v>
      </c>
      <c r="F28" s="25">
        <v>60</v>
      </c>
      <c r="G28" s="47">
        <v>0</v>
      </c>
      <c r="H28" s="46">
        <f t="shared" si="0"/>
        <v>0</v>
      </c>
      <c r="I28" s="46">
        <f t="shared" si="1"/>
        <v>60</v>
      </c>
      <c r="J28" s="46">
        <f t="shared" si="2"/>
        <v>0</v>
      </c>
      <c r="K28" s="46">
        <f t="shared" si="3"/>
        <v>0</v>
      </c>
      <c r="L28" s="46">
        <f t="shared" si="4"/>
        <v>0</v>
      </c>
      <c r="M28" s="48">
        <f t="shared" si="5"/>
        <v>0</v>
      </c>
      <c r="N28" s="46">
        <f t="shared" si="6"/>
        <v>0</v>
      </c>
      <c r="O28" s="46">
        <f t="shared" si="7"/>
        <v>0</v>
      </c>
    </row>
    <row r="29" spans="1:15" hidden="1" x14ac:dyDescent="0.3">
      <c r="A29" s="34">
        <v>22</v>
      </c>
      <c r="B29" s="35"/>
      <c r="C29" s="33">
        <v>0</v>
      </c>
      <c r="D29" s="25">
        <v>0</v>
      </c>
      <c r="E29" s="25">
        <v>0</v>
      </c>
      <c r="F29" s="25">
        <v>60</v>
      </c>
      <c r="G29" s="47">
        <v>0</v>
      </c>
      <c r="H29" s="46">
        <f t="shared" si="0"/>
        <v>0</v>
      </c>
      <c r="I29" s="46">
        <f t="shared" si="1"/>
        <v>60</v>
      </c>
      <c r="J29" s="46">
        <f t="shared" si="2"/>
        <v>0</v>
      </c>
      <c r="K29" s="46">
        <f t="shared" si="3"/>
        <v>0</v>
      </c>
      <c r="L29" s="46">
        <f t="shared" si="4"/>
        <v>0</v>
      </c>
      <c r="M29" s="48">
        <f t="shared" si="5"/>
        <v>0</v>
      </c>
      <c r="N29" s="46">
        <f t="shared" si="6"/>
        <v>0</v>
      </c>
      <c r="O29" s="46">
        <f t="shared" si="7"/>
        <v>0</v>
      </c>
    </row>
    <row r="30" spans="1:15" hidden="1" x14ac:dyDescent="0.3">
      <c r="A30" s="21">
        <v>23</v>
      </c>
      <c r="B30" s="35"/>
      <c r="C30" s="33">
        <v>0</v>
      </c>
      <c r="D30" s="25">
        <v>0</v>
      </c>
      <c r="E30" s="25">
        <v>0</v>
      </c>
      <c r="F30" s="25">
        <v>60</v>
      </c>
      <c r="G30" s="47">
        <v>0</v>
      </c>
      <c r="H30" s="46">
        <f t="shared" si="0"/>
        <v>0</v>
      </c>
      <c r="I30" s="46">
        <f t="shared" si="1"/>
        <v>60</v>
      </c>
      <c r="J30" s="46">
        <f t="shared" si="2"/>
        <v>0</v>
      </c>
      <c r="K30" s="46">
        <f t="shared" si="3"/>
        <v>0</v>
      </c>
      <c r="L30" s="46">
        <f t="shared" si="4"/>
        <v>0</v>
      </c>
      <c r="M30" s="48">
        <f t="shared" si="5"/>
        <v>0</v>
      </c>
      <c r="N30" s="46">
        <f t="shared" si="6"/>
        <v>0</v>
      </c>
      <c r="O30" s="46">
        <f t="shared" si="7"/>
        <v>0</v>
      </c>
    </row>
    <row r="31" spans="1:15" hidden="1" x14ac:dyDescent="0.3">
      <c r="A31" s="34">
        <v>24</v>
      </c>
      <c r="B31" s="35"/>
      <c r="C31" s="33">
        <v>0</v>
      </c>
      <c r="D31" s="25">
        <v>0</v>
      </c>
      <c r="E31" s="25">
        <v>0</v>
      </c>
      <c r="F31" s="25">
        <v>60</v>
      </c>
      <c r="G31" s="47">
        <v>0</v>
      </c>
      <c r="H31" s="46">
        <f t="shared" si="0"/>
        <v>0</v>
      </c>
      <c r="I31" s="46">
        <f t="shared" si="1"/>
        <v>60</v>
      </c>
      <c r="J31" s="46">
        <f t="shared" si="2"/>
        <v>0</v>
      </c>
      <c r="K31" s="46">
        <f t="shared" si="3"/>
        <v>0</v>
      </c>
      <c r="L31" s="46">
        <f t="shared" si="4"/>
        <v>0</v>
      </c>
      <c r="M31" s="48">
        <f t="shared" si="5"/>
        <v>0</v>
      </c>
      <c r="N31" s="46">
        <f t="shared" si="6"/>
        <v>0</v>
      </c>
      <c r="O31" s="46">
        <f t="shared" si="7"/>
        <v>0</v>
      </c>
    </row>
    <row r="32" spans="1:15" hidden="1" x14ac:dyDescent="0.3">
      <c r="A32" s="21">
        <v>25</v>
      </c>
      <c r="B32" s="35"/>
      <c r="C32" s="33">
        <v>0</v>
      </c>
      <c r="D32" s="25">
        <v>0</v>
      </c>
      <c r="E32" s="25">
        <v>0</v>
      </c>
      <c r="F32" s="25">
        <v>60</v>
      </c>
      <c r="G32" s="47">
        <v>0</v>
      </c>
      <c r="H32" s="46">
        <f t="shared" si="0"/>
        <v>0</v>
      </c>
      <c r="I32" s="46">
        <f t="shared" si="1"/>
        <v>60</v>
      </c>
      <c r="J32" s="46">
        <f t="shared" si="2"/>
        <v>0</v>
      </c>
      <c r="K32" s="46">
        <f t="shared" si="3"/>
        <v>0</v>
      </c>
      <c r="L32" s="46">
        <f t="shared" si="4"/>
        <v>0</v>
      </c>
      <c r="M32" s="48">
        <f t="shared" si="5"/>
        <v>0</v>
      </c>
      <c r="N32" s="46">
        <f t="shared" si="6"/>
        <v>0</v>
      </c>
      <c r="O32" s="46">
        <f t="shared" si="7"/>
        <v>0</v>
      </c>
    </row>
    <row r="33" spans="1:30" hidden="1" x14ac:dyDescent="0.3">
      <c r="A33" s="34">
        <v>26</v>
      </c>
      <c r="B33" s="35"/>
      <c r="C33" s="33">
        <v>0</v>
      </c>
      <c r="D33" s="25">
        <v>0</v>
      </c>
      <c r="E33" s="25">
        <v>0</v>
      </c>
      <c r="F33" s="25">
        <v>60</v>
      </c>
      <c r="G33" s="47">
        <v>0</v>
      </c>
      <c r="H33" s="46">
        <f t="shared" si="0"/>
        <v>0</v>
      </c>
      <c r="I33" s="46">
        <f t="shared" si="1"/>
        <v>60</v>
      </c>
      <c r="J33" s="46">
        <f t="shared" si="2"/>
        <v>0</v>
      </c>
      <c r="K33" s="46">
        <f t="shared" si="3"/>
        <v>0</v>
      </c>
      <c r="L33" s="46">
        <f t="shared" si="4"/>
        <v>0</v>
      </c>
      <c r="M33" s="48">
        <f t="shared" si="5"/>
        <v>0</v>
      </c>
      <c r="N33" s="46">
        <f t="shared" si="6"/>
        <v>0</v>
      </c>
      <c r="O33" s="46">
        <f t="shared" si="7"/>
        <v>0</v>
      </c>
    </row>
    <row r="34" spans="1:30" x14ac:dyDescent="0.3">
      <c r="A34" s="21"/>
      <c r="B34" s="36"/>
      <c r="C34" s="37"/>
      <c r="D34" s="37"/>
      <c r="E34" s="37"/>
      <c r="F34" s="6"/>
      <c r="G34" s="46"/>
      <c r="H34" s="46"/>
      <c r="I34" s="46"/>
      <c r="J34" s="49"/>
      <c r="K34" s="46"/>
      <c r="L34" s="49"/>
      <c r="M34" s="46">
        <f>SUM(M8:M33)</f>
        <v>256500</v>
      </c>
      <c r="N34" s="46">
        <f>SUM(N8:N33)</f>
        <v>598500</v>
      </c>
      <c r="O34" s="46">
        <f>SUM(O8:O33)</f>
        <v>855000</v>
      </c>
    </row>
    <row r="35" spans="1:30" x14ac:dyDescent="0.3">
      <c r="B35" s="10"/>
      <c r="C35" s="11"/>
      <c r="D35" s="11"/>
      <c r="E35" s="11"/>
      <c r="F35" s="12"/>
      <c r="G35" s="12"/>
      <c r="H35" s="12"/>
      <c r="I35" s="12"/>
      <c r="J35" s="11"/>
      <c r="K35" s="14"/>
      <c r="L35" s="15"/>
      <c r="M35" s="12"/>
      <c r="N35" s="22"/>
      <c r="O35" s="22"/>
    </row>
    <row r="36" spans="1:30" x14ac:dyDescent="0.3">
      <c r="B36" s="98" t="s">
        <v>19</v>
      </c>
      <c r="C36" s="98"/>
      <c r="D36" s="11"/>
      <c r="E36" s="11"/>
      <c r="F36" s="12"/>
      <c r="G36" s="12"/>
      <c r="H36" s="81"/>
      <c r="I36" s="12"/>
      <c r="J36" s="11"/>
      <c r="K36" s="14"/>
      <c r="L36" s="15"/>
      <c r="M36" s="12"/>
      <c r="N36" s="22"/>
      <c r="O36" s="22"/>
      <c r="T36" s="56" t="s">
        <v>38</v>
      </c>
      <c r="U36" s="57">
        <v>32500</v>
      </c>
      <c r="V36" s="56"/>
      <c r="W36" s="56"/>
      <c r="X36" s="56"/>
      <c r="Y36"/>
      <c r="Z36" s="58" t="s">
        <v>39</v>
      </c>
      <c r="AA36" s="58"/>
      <c r="AB36" s="58" t="s">
        <v>40</v>
      </c>
      <c r="AC36" s="58" t="s">
        <v>41</v>
      </c>
      <c r="AD36" s="58" t="s">
        <v>42</v>
      </c>
    </row>
    <row r="37" spans="1:30" x14ac:dyDescent="0.3">
      <c r="B37" s="20" t="s">
        <v>37</v>
      </c>
      <c r="C37" s="50"/>
      <c r="D37" s="11"/>
      <c r="E37" s="11"/>
      <c r="F37" s="12" t="s">
        <v>88</v>
      </c>
      <c r="G37" s="12"/>
      <c r="H37" s="12"/>
      <c r="I37" s="87"/>
      <c r="J37" s="87"/>
      <c r="K37" s="14"/>
      <c r="L37" s="15"/>
      <c r="M37" s="12"/>
      <c r="N37" s="22"/>
      <c r="O37" s="22"/>
      <c r="T37" s="56" t="s">
        <v>43</v>
      </c>
      <c r="U37" s="57">
        <f>U36*0%</f>
        <v>0</v>
      </c>
      <c r="V37" s="56"/>
      <c r="W37" s="56"/>
      <c r="X37" s="56"/>
      <c r="Y37"/>
      <c r="Z37" s="59" t="s">
        <v>44</v>
      </c>
      <c r="AA37" s="56" t="s">
        <v>45</v>
      </c>
      <c r="AB37" s="56" t="s">
        <v>46</v>
      </c>
      <c r="AC37" s="56">
        <v>2554.8123374210331</v>
      </c>
      <c r="AD37" s="56">
        <v>2248.2348569305091</v>
      </c>
    </row>
    <row r="38" spans="1:30" x14ac:dyDescent="0.3">
      <c r="B38" s="21" t="s">
        <v>6</v>
      </c>
      <c r="C38" s="41"/>
      <c r="D38" s="11"/>
      <c r="E38" s="11"/>
      <c r="F38" s="87" t="s">
        <v>85</v>
      </c>
      <c r="G38" s="87">
        <v>14.244999999999999</v>
      </c>
      <c r="H38" s="87">
        <v>13.64</v>
      </c>
      <c r="I38" s="19">
        <f>G38*H38</f>
        <v>194.30179999999999</v>
      </c>
      <c r="J38" s="19"/>
      <c r="K38" s="14"/>
      <c r="L38" s="15"/>
      <c r="M38" s="12"/>
      <c r="N38" s="22"/>
      <c r="O38" s="22"/>
      <c r="T38" s="56" t="s">
        <v>47</v>
      </c>
      <c r="U38" s="60">
        <f>U36+U37</f>
        <v>32500</v>
      </c>
      <c r="V38" s="61" t="s">
        <v>48</v>
      </c>
      <c r="W38" s="62">
        <f>U38/10.764</f>
        <v>3019.3236714975847</v>
      </c>
      <c r="X38" s="61" t="s">
        <v>34</v>
      </c>
      <c r="Y38"/>
      <c r="Z38" s="63" t="s">
        <v>49</v>
      </c>
      <c r="AA38" s="59">
        <v>0.95</v>
      </c>
      <c r="AB38" s="56"/>
      <c r="AC38" s="56" t="s">
        <v>50</v>
      </c>
      <c r="AD38" s="56" t="s">
        <v>45</v>
      </c>
    </row>
    <row r="39" spans="1:30" x14ac:dyDescent="0.3">
      <c r="B39" s="21" t="s">
        <v>7</v>
      </c>
      <c r="C39" s="48">
        <f>ROUND((C37*C38),0)</f>
        <v>0</v>
      </c>
      <c r="D39" s="11"/>
      <c r="E39" s="11"/>
      <c r="F39" s="19" t="s">
        <v>89</v>
      </c>
      <c r="G39" s="22"/>
      <c r="H39" s="87"/>
      <c r="I39" s="19">
        <f t="shared" ref="I39:I45" si="8">G39*H39</f>
        <v>0</v>
      </c>
      <c r="J39" s="19"/>
      <c r="K39" s="14"/>
      <c r="L39" s="15"/>
      <c r="M39" s="12"/>
      <c r="N39" s="22"/>
      <c r="O39" s="22"/>
      <c r="T39" s="56" t="s">
        <v>51</v>
      </c>
      <c r="U39" s="57">
        <v>60000</v>
      </c>
      <c r="V39" s="56"/>
      <c r="W39" s="56"/>
      <c r="X39" s="56"/>
      <c r="Y39"/>
      <c r="Z39" s="64" t="s">
        <v>52</v>
      </c>
      <c r="AA39" s="59">
        <v>0.9</v>
      </c>
      <c r="AB39" s="56" t="s">
        <v>53</v>
      </c>
      <c r="AC39" s="56" t="s">
        <v>54</v>
      </c>
      <c r="AD39" s="56" t="s">
        <v>55</v>
      </c>
    </row>
    <row r="40" spans="1:30" x14ac:dyDescent="0.3">
      <c r="B40" s="10"/>
      <c r="C40" s="11"/>
      <c r="D40" s="11"/>
      <c r="F40" s="87" t="s">
        <v>82</v>
      </c>
      <c r="G40" s="22">
        <v>5.9249999999999998</v>
      </c>
      <c r="H40" s="87">
        <v>6.1749999999999998</v>
      </c>
      <c r="I40" s="19">
        <f t="shared" si="8"/>
        <v>36.586874999999999</v>
      </c>
      <c r="J40" s="88"/>
      <c r="K40" s="14"/>
      <c r="L40" s="15"/>
      <c r="M40" s="12"/>
      <c r="N40" s="22"/>
      <c r="O40" s="22"/>
      <c r="T40" s="56"/>
      <c r="U40" s="57">
        <f>U38-U39</f>
        <v>-27500</v>
      </c>
      <c r="V40" s="56"/>
      <c r="W40" s="56"/>
      <c r="X40" s="56"/>
      <c r="Y40"/>
      <c r="Z40" s="63" t="s">
        <v>56</v>
      </c>
      <c r="AA40" s="59">
        <v>0.8</v>
      </c>
      <c r="AB40" s="56"/>
      <c r="AC40" s="63" t="s">
        <v>52</v>
      </c>
      <c r="AD40" s="59">
        <v>0.05</v>
      </c>
    </row>
    <row r="41" spans="1:30" ht="22.5" customHeight="1" x14ac:dyDescent="0.3">
      <c r="B41" s="99" t="s">
        <v>15</v>
      </c>
      <c r="C41" s="100"/>
      <c r="D41" s="11"/>
      <c r="E41" s="11"/>
      <c r="F41" s="87" t="s">
        <v>86</v>
      </c>
      <c r="G41" s="87">
        <v>10</v>
      </c>
      <c r="H41" s="87">
        <v>11.675000000000001</v>
      </c>
      <c r="I41" s="19">
        <f t="shared" si="8"/>
        <v>116.75</v>
      </c>
      <c r="J41" s="87"/>
      <c r="K41" s="14"/>
      <c r="L41" s="11"/>
      <c r="M41" s="12"/>
      <c r="N41" s="12"/>
      <c r="O41" s="12"/>
      <c r="T41" s="56" t="s">
        <v>57</v>
      </c>
      <c r="U41" s="57">
        <f>U40*80%</f>
        <v>-22000</v>
      </c>
      <c r="V41" s="56"/>
      <c r="W41" s="56"/>
      <c r="X41" s="56"/>
      <c r="Y41"/>
      <c r="Z41" s="63" t="s">
        <v>58</v>
      </c>
      <c r="AA41" s="59">
        <v>0.7</v>
      </c>
      <c r="AB41" s="56"/>
      <c r="AC41" s="65" t="s">
        <v>59</v>
      </c>
      <c r="AD41" s="59">
        <v>0.1</v>
      </c>
    </row>
    <row r="42" spans="1:30" x14ac:dyDescent="0.3">
      <c r="B42" s="20" t="s">
        <v>11</v>
      </c>
      <c r="C42" s="50">
        <v>0</v>
      </c>
      <c r="E42" s="23"/>
      <c r="F42" s="94" t="s">
        <v>81</v>
      </c>
      <c r="G42" s="19">
        <v>7</v>
      </c>
      <c r="H42" s="19">
        <v>3.86</v>
      </c>
      <c r="I42" s="19">
        <f t="shared" si="8"/>
        <v>27.02</v>
      </c>
      <c r="J42" s="87"/>
      <c r="K42" s="14"/>
      <c r="L42" s="18"/>
      <c r="T42" s="56" t="s">
        <v>60</v>
      </c>
      <c r="U42" s="60">
        <f>U39+U41</f>
        <v>38000</v>
      </c>
      <c r="V42" s="61" t="s">
        <v>48</v>
      </c>
      <c r="W42" s="62">
        <f>U42/10.764</f>
        <v>3530.2861389817913</v>
      </c>
      <c r="X42" s="61" t="s">
        <v>34</v>
      </c>
      <c r="Y42"/>
      <c r="Z42" s="63" t="s">
        <v>61</v>
      </c>
      <c r="AA42" s="59">
        <v>0.6</v>
      </c>
      <c r="AB42" s="56"/>
      <c r="AC42" s="56" t="s">
        <v>62</v>
      </c>
      <c r="AD42" s="59">
        <v>0.15</v>
      </c>
    </row>
    <row r="43" spans="1:30" x14ac:dyDescent="0.3">
      <c r="B43" s="21" t="s">
        <v>6</v>
      </c>
      <c r="C43" s="41">
        <v>0</v>
      </c>
      <c r="D43" s="14"/>
      <c r="E43" s="19"/>
      <c r="F43" s="19" t="s">
        <v>81</v>
      </c>
      <c r="G43" s="22"/>
      <c r="H43" s="87"/>
      <c r="I43" s="19">
        <f t="shared" si="8"/>
        <v>0</v>
      </c>
      <c r="J43" s="87"/>
      <c r="K43" s="14"/>
      <c r="L43" s="18"/>
      <c r="T43"/>
      <c r="U43" s="66"/>
      <c r="V43"/>
      <c r="W43"/>
      <c r="X43"/>
      <c r="Y43"/>
      <c r="Z43" s="56" t="s">
        <v>63</v>
      </c>
      <c r="AA43" s="59">
        <v>0.5</v>
      </c>
      <c r="AB43" s="56"/>
      <c r="AC43" s="56" t="s">
        <v>64</v>
      </c>
      <c r="AD43" s="59">
        <v>0.2</v>
      </c>
    </row>
    <row r="44" spans="1:30" x14ac:dyDescent="0.3">
      <c r="B44" s="21" t="s">
        <v>7</v>
      </c>
      <c r="C44" s="48">
        <f>ROUND((C42*C43),0)</f>
        <v>0</v>
      </c>
      <c r="D44" s="9"/>
      <c r="E44" s="84"/>
      <c r="F44" s="19" t="s">
        <v>86</v>
      </c>
      <c r="G44" s="19"/>
      <c r="H44" s="87"/>
      <c r="I44" s="19">
        <f t="shared" si="8"/>
        <v>0</v>
      </c>
      <c r="J44" s="87"/>
      <c r="K44" s="14"/>
      <c r="L44" s="18"/>
      <c r="T44" s="67"/>
      <c r="U44" s="68"/>
      <c r="V44"/>
      <c r="W44"/>
      <c r="X44"/>
      <c r="Y44"/>
      <c r="Z44" s="56" t="s">
        <v>65</v>
      </c>
      <c r="AA44" s="59">
        <v>0.4</v>
      </c>
      <c r="AB44" s="56"/>
      <c r="AC44" s="56"/>
      <c r="AD44" s="56"/>
    </row>
    <row r="45" spans="1:30" x14ac:dyDescent="0.3">
      <c r="B45" s="29"/>
      <c r="C45" s="16"/>
      <c r="D45" s="9"/>
      <c r="E45" s="84"/>
      <c r="F45" s="19" t="s">
        <v>86</v>
      </c>
      <c r="G45" s="19"/>
      <c r="H45" s="87"/>
      <c r="I45" s="19">
        <f t="shared" si="8"/>
        <v>0</v>
      </c>
      <c r="J45" s="87"/>
      <c r="K45" s="14"/>
      <c r="L45" s="18"/>
      <c r="T45"/>
      <c r="U45" s="69"/>
      <c r="V45" s="69"/>
      <c r="W45"/>
      <c r="X45"/>
      <c r="Y45"/>
      <c r="Z45" s="56" t="s">
        <v>66</v>
      </c>
      <c r="AA45" s="59">
        <v>0.3</v>
      </c>
      <c r="AB45" s="56"/>
      <c r="AC45" s="56"/>
      <c r="AD45" s="56"/>
    </row>
    <row r="46" spans="1:30" x14ac:dyDescent="0.3">
      <c r="C46" s="9" t="s">
        <v>21</v>
      </c>
      <c r="D46" s="9"/>
      <c r="E46" s="9"/>
      <c r="F46" s="19"/>
      <c r="G46" s="19"/>
      <c r="H46" s="87"/>
      <c r="I46" s="95">
        <f>SUM(I38:I45)</f>
        <v>374.65867499999996</v>
      </c>
      <c r="J46" s="87">
        <v>375</v>
      </c>
      <c r="K46" s="14"/>
      <c r="L46" s="18"/>
      <c r="T46"/>
      <c r="U46"/>
      <c r="V46"/>
      <c r="W46"/>
      <c r="X46"/>
      <c r="Y46"/>
      <c r="Z46"/>
      <c r="AA46"/>
      <c r="AB46"/>
      <c r="AC46"/>
      <c r="AD46"/>
    </row>
    <row r="47" spans="1:30" x14ac:dyDescent="0.3">
      <c r="B47" s="2" t="s">
        <v>13</v>
      </c>
      <c r="C47" s="42">
        <f>C4</f>
        <v>1425000</v>
      </c>
      <c r="D47" s="16"/>
      <c r="E47" s="16"/>
      <c r="F47" s="92"/>
      <c r="G47" s="92"/>
      <c r="H47" s="92"/>
      <c r="I47" s="92"/>
      <c r="J47" s="19"/>
      <c r="K47" s="16"/>
      <c r="L47" s="89"/>
      <c r="T47">
        <v>24000</v>
      </c>
      <c r="U47">
        <f>T47/10.764</f>
        <v>2229.6544035674474</v>
      </c>
      <c r="V47" t="s">
        <v>83</v>
      </c>
      <c r="W47"/>
      <c r="X47">
        <v>1500</v>
      </c>
      <c r="Y47"/>
      <c r="Z47" t="s">
        <v>94</v>
      </c>
      <c r="AA47"/>
      <c r="AB47"/>
      <c r="AC47"/>
      <c r="AD47"/>
    </row>
    <row r="48" spans="1:30" x14ac:dyDescent="0.3">
      <c r="B48" s="2" t="s">
        <v>14</v>
      </c>
      <c r="C48" s="42">
        <f>N34</f>
        <v>598500</v>
      </c>
      <c r="D48" s="16"/>
      <c r="F48" s="19" t="s">
        <v>90</v>
      </c>
      <c r="G48" s="92">
        <v>2.9</v>
      </c>
      <c r="H48" s="92">
        <v>6.61</v>
      </c>
      <c r="I48" s="17">
        <f>G48*H48</f>
        <v>19.169</v>
      </c>
      <c r="J48" s="1">
        <v>19</v>
      </c>
      <c r="K48" s="91"/>
      <c r="L48" s="17"/>
      <c r="T48"/>
      <c r="U48"/>
      <c r="V48"/>
      <c r="W48"/>
      <c r="X48"/>
      <c r="Y48"/>
      <c r="Z48" t="s">
        <v>84</v>
      </c>
      <c r="AA48" s="76" t="s">
        <v>95</v>
      </c>
      <c r="AB48"/>
      <c r="AC48"/>
      <c r="AD48"/>
    </row>
    <row r="49" spans="1:30" ht="33" x14ac:dyDescent="0.3">
      <c r="B49" s="2" t="s">
        <v>20</v>
      </c>
      <c r="C49" s="42">
        <f>C39</f>
        <v>0</v>
      </c>
      <c r="D49" s="16"/>
      <c r="F49" s="19"/>
      <c r="G49" s="16"/>
      <c r="H49" s="17" t="s">
        <v>91</v>
      </c>
      <c r="I49" s="17">
        <f>SUM(I46:I48)</f>
        <v>393.82767499999994</v>
      </c>
      <c r="J49" s="1">
        <v>394</v>
      </c>
      <c r="K49" s="14"/>
      <c r="L49" s="17"/>
      <c r="T49"/>
      <c r="U49"/>
      <c r="V49"/>
      <c r="W49"/>
      <c r="X49"/>
      <c r="Y49"/>
      <c r="Z49"/>
      <c r="AA49"/>
      <c r="AB49"/>
      <c r="AC49"/>
      <c r="AD49"/>
    </row>
    <row r="50" spans="1:30" x14ac:dyDescent="0.3">
      <c r="A50" s="1"/>
      <c r="B50" s="2" t="s">
        <v>12</v>
      </c>
      <c r="C50" s="42">
        <f>C44</f>
        <v>0</v>
      </c>
      <c r="D50" s="16"/>
      <c r="F50" s="19" t="s">
        <v>93</v>
      </c>
      <c r="G50" s="16"/>
      <c r="H50" s="96">
        <v>1271280</v>
      </c>
      <c r="I50" s="90"/>
      <c r="K50" s="16"/>
      <c r="L50" s="17"/>
      <c r="T50"/>
      <c r="U50"/>
      <c r="V50"/>
      <c r="W50"/>
      <c r="X50"/>
      <c r="Z50"/>
      <c r="AA50"/>
      <c r="AB50"/>
      <c r="AC50"/>
      <c r="AD50"/>
    </row>
    <row r="51" spans="1:30" x14ac:dyDescent="0.3">
      <c r="A51" s="1"/>
      <c r="B51" s="13" t="s">
        <v>8</v>
      </c>
      <c r="C51" s="51">
        <f>C47+C48+C49+C50</f>
        <v>2023500</v>
      </c>
      <c r="D51" s="52"/>
      <c r="F51" s="19"/>
      <c r="G51" s="97" t="s">
        <v>6</v>
      </c>
      <c r="H51" s="7">
        <f>H50/G52</f>
        <v>2230.3157894736842</v>
      </c>
      <c r="I51" s="19"/>
      <c r="K51" s="16"/>
      <c r="T51" s="76">
        <v>1</v>
      </c>
      <c r="U51">
        <v>24000</v>
      </c>
      <c r="V51">
        <v>2230</v>
      </c>
      <c r="W51">
        <v>1500</v>
      </c>
      <c r="X51" s="69"/>
      <c r="Y51"/>
      <c r="Z51"/>
      <c r="AA51"/>
      <c r="AB51"/>
      <c r="AC51"/>
      <c r="AD51"/>
    </row>
    <row r="52" spans="1:30" x14ac:dyDescent="0.3">
      <c r="A52" s="1"/>
      <c r="B52" s="13" t="s">
        <v>9</v>
      </c>
      <c r="C52" s="51">
        <f>MROUND(C51*90%,1)</f>
        <v>1821150</v>
      </c>
      <c r="D52" s="17"/>
      <c r="F52" s="19" t="s">
        <v>87</v>
      </c>
      <c r="G52" s="53">
        <v>570</v>
      </c>
      <c r="H52" s="53"/>
      <c r="I52" s="53"/>
      <c r="K52" s="17"/>
      <c r="T52" s="83">
        <v>0.2</v>
      </c>
      <c r="U52" s="1">
        <v>4800</v>
      </c>
      <c r="V52" s="1">
        <v>446</v>
      </c>
      <c r="W52" s="1">
        <v>300</v>
      </c>
    </row>
    <row r="53" spans="1:30" x14ac:dyDescent="0.3">
      <c r="A53" s="1"/>
      <c r="B53" s="13" t="s">
        <v>10</v>
      </c>
      <c r="C53" s="51">
        <f>MROUND(C51*80%,1)</f>
        <v>1618800</v>
      </c>
      <c r="D53" s="17"/>
      <c r="F53" s="19"/>
      <c r="G53" s="55"/>
      <c r="H53" s="53"/>
      <c r="I53" s="53"/>
      <c r="U53" s="1">
        <f>U51-U52</f>
        <v>19200</v>
      </c>
      <c r="V53" s="1">
        <f>V51-V52</f>
        <v>1784</v>
      </c>
      <c r="W53" s="1">
        <f>W51-W52</f>
        <v>1200</v>
      </c>
    </row>
    <row r="54" spans="1:30" x14ac:dyDescent="0.3">
      <c r="A54" s="1"/>
      <c r="B54" s="13" t="s">
        <v>24</v>
      </c>
      <c r="C54" s="51">
        <f>O34</f>
        <v>855000</v>
      </c>
      <c r="D54" s="24"/>
      <c r="F54" s="19"/>
      <c r="G54" s="80" t="s">
        <v>92</v>
      </c>
      <c r="H54" s="7">
        <f>G52/J49</f>
        <v>1.4467005076142132</v>
      </c>
      <c r="K54" s="18"/>
      <c r="O54" s="26"/>
      <c r="P54" s="54"/>
      <c r="U54" s="1">
        <f>U53/10.764</f>
        <v>1783.7235228539578</v>
      </c>
    </row>
    <row r="55" spans="1:30" x14ac:dyDescent="0.3">
      <c r="A55" s="1"/>
      <c r="D55" s="1" t="s">
        <v>79</v>
      </c>
      <c r="F55" s="19"/>
      <c r="I55" s="18"/>
      <c r="O55" s="26"/>
      <c r="P55" s="54"/>
    </row>
    <row r="56" spans="1:30" x14ac:dyDescent="0.3">
      <c r="A56" s="1"/>
      <c r="D56" s="1">
        <f>C51*0.025/12</f>
        <v>4215.625</v>
      </c>
      <c r="F56" s="19"/>
      <c r="I56" s="18"/>
      <c r="O56" s="26"/>
    </row>
    <row r="57" spans="1:30" x14ac:dyDescent="0.3">
      <c r="A57" s="1"/>
      <c r="F57" s="19"/>
      <c r="L57" s="27"/>
      <c r="O57" s="26"/>
    </row>
    <row r="58" spans="1:30" x14ac:dyDescent="0.3">
      <c r="A58" s="1"/>
      <c r="F58" s="19"/>
      <c r="G58" s="53"/>
      <c r="L58" s="27"/>
      <c r="O58" s="26"/>
    </row>
    <row r="59" spans="1:30" x14ac:dyDescent="0.3">
      <c r="A59" s="1"/>
      <c r="E59" s="9"/>
      <c r="F59" s="82"/>
      <c r="G59" s="16"/>
      <c r="H59" s="53"/>
      <c r="I59" s="53"/>
      <c r="L59" s="27"/>
      <c r="O59" s="26"/>
    </row>
    <row r="60" spans="1:30" x14ac:dyDescent="0.3">
      <c r="A60" s="1"/>
      <c r="E60" s="9"/>
      <c r="F60" s="82"/>
      <c r="L60" s="27"/>
      <c r="O60" s="26"/>
    </row>
    <row r="61" spans="1:30" x14ac:dyDescent="0.3">
      <c r="A61" s="1"/>
      <c r="E61" s="16"/>
      <c r="F61" s="16"/>
      <c r="L61" s="27"/>
      <c r="O61" s="26"/>
    </row>
    <row r="62" spans="1:30" x14ac:dyDescent="0.3">
      <c r="A62" s="1"/>
      <c r="L62" s="27"/>
      <c r="O62" s="26"/>
    </row>
    <row r="63" spans="1:30" x14ac:dyDescent="0.3">
      <c r="A63" s="1"/>
      <c r="B63" s="1"/>
      <c r="F63" s="28"/>
    </row>
    <row r="64" spans="1:30" x14ac:dyDescent="0.3">
      <c r="A64" s="1"/>
      <c r="B64" s="1"/>
      <c r="F64" s="28"/>
    </row>
    <row r="65" spans="1:12" x14ac:dyDescent="0.3">
      <c r="A65" s="1"/>
      <c r="B65" s="1"/>
      <c r="F65" s="85"/>
      <c r="G65" s="18"/>
      <c r="H65" s="18"/>
    </row>
    <row r="66" spans="1:12" x14ac:dyDescent="0.3">
      <c r="A66" s="1"/>
      <c r="B66" s="1"/>
      <c r="F66" s="28"/>
    </row>
    <row r="67" spans="1:12" x14ac:dyDescent="0.3">
      <c r="A67" s="1"/>
      <c r="B67" s="1"/>
      <c r="F67" s="28"/>
    </row>
    <row r="68" spans="1:12" x14ac:dyDescent="0.3">
      <c r="A68" s="1"/>
      <c r="B68" s="1"/>
      <c r="F68" s="28"/>
    </row>
    <row r="69" spans="1:12" x14ac:dyDescent="0.3">
      <c r="A69" s="1"/>
      <c r="B69" s="1"/>
    </row>
    <row r="70" spans="1:12" x14ac:dyDescent="0.3">
      <c r="A70" s="1"/>
      <c r="B70" s="1"/>
      <c r="L70" s="1">
        <v>105000</v>
      </c>
    </row>
    <row r="71" spans="1:12" x14ac:dyDescent="0.3">
      <c r="A71" s="1"/>
      <c r="B71" s="1"/>
      <c r="L71" s="1">
        <v>85000</v>
      </c>
    </row>
    <row r="72" spans="1:12" x14ac:dyDescent="0.3">
      <c r="A72" s="1"/>
      <c r="B72" s="1"/>
      <c r="L72" s="1">
        <v>70000</v>
      </c>
    </row>
    <row r="73" spans="1:12" x14ac:dyDescent="0.3">
      <c r="A73" s="1"/>
      <c r="B73" s="1"/>
      <c r="I73" s="7">
        <v>730</v>
      </c>
      <c r="J73" s="1">
        <v>65</v>
      </c>
      <c r="K73" s="7">
        <f>I73*J73</f>
        <v>47450</v>
      </c>
      <c r="L73" s="1">
        <v>47450</v>
      </c>
    </row>
    <row r="74" spans="1:12" x14ac:dyDescent="0.3">
      <c r="A74" s="1"/>
      <c r="B74" s="1"/>
      <c r="J74" s="1">
        <v>311</v>
      </c>
      <c r="K74" s="7">
        <v>70</v>
      </c>
      <c r="L74" s="1">
        <f>J74*K74</f>
        <v>21770</v>
      </c>
    </row>
    <row r="75" spans="1:12" x14ac:dyDescent="0.3">
      <c r="A75" s="1"/>
      <c r="B75" s="1"/>
      <c r="L75" s="101">
        <f>SUM(L70:L74)</f>
        <v>329220</v>
      </c>
    </row>
    <row r="76" spans="1:12" x14ac:dyDescent="0.3">
      <c r="A76" s="1"/>
      <c r="B76" s="1"/>
    </row>
    <row r="77" spans="1:12" x14ac:dyDescent="0.3">
      <c r="A77" s="1"/>
      <c r="B77" s="1"/>
    </row>
    <row r="78" spans="1:12" x14ac:dyDescent="0.3">
      <c r="A78" s="1"/>
      <c r="B78" s="1"/>
    </row>
    <row r="79" spans="1:12" x14ac:dyDescent="0.3">
      <c r="A79" s="1"/>
      <c r="B79" s="1"/>
    </row>
    <row r="80" spans="1:12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</sheetData>
  <mergeCells count="2">
    <mergeCell ref="B36:C36"/>
    <mergeCell ref="B41:C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9EF3C-4200-4467-A76C-F86FA20343DC}">
  <dimension ref="A1:Z21"/>
  <sheetViews>
    <sheetView zoomScale="85" zoomScaleNormal="85" workbookViewId="0">
      <selection activeCell="AC20" sqref="AC20"/>
    </sheetView>
  </sheetViews>
  <sheetFormatPr defaultRowHeight="15" x14ac:dyDescent="0.25"/>
  <cols>
    <col min="7" max="7" width="14.7109375" customWidth="1"/>
    <col min="22" max="22" width="13.42578125" bestFit="1" customWidth="1"/>
  </cols>
  <sheetData>
    <row r="1" spans="1:26" ht="60" x14ac:dyDescent="0.25">
      <c r="A1" s="70" t="s">
        <v>78</v>
      </c>
      <c r="B1" s="70" t="s">
        <v>77</v>
      </c>
      <c r="C1" s="70" t="s">
        <v>80</v>
      </c>
      <c r="D1" s="70" t="s">
        <v>67</v>
      </c>
      <c r="E1" s="70" t="s">
        <v>68</v>
      </c>
      <c r="F1" s="70" t="s">
        <v>99</v>
      </c>
      <c r="G1" s="70" t="s">
        <v>7</v>
      </c>
      <c r="H1" s="70" t="s">
        <v>69</v>
      </c>
      <c r="I1" s="70" t="s">
        <v>70</v>
      </c>
      <c r="J1" s="70" t="s">
        <v>71</v>
      </c>
      <c r="K1" s="70" t="s">
        <v>72</v>
      </c>
      <c r="L1" s="70" t="s">
        <v>98</v>
      </c>
      <c r="M1" s="70" t="s">
        <v>73</v>
      </c>
      <c r="N1" s="70" t="s">
        <v>74</v>
      </c>
      <c r="O1" s="71"/>
      <c r="P1" s="71"/>
      <c r="Q1" s="71"/>
      <c r="R1" s="71" t="s">
        <v>23</v>
      </c>
      <c r="S1" s="71" t="s">
        <v>75</v>
      </c>
      <c r="T1" s="71" t="s">
        <v>76</v>
      </c>
      <c r="U1" s="71" t="s">
        <v>77</v>
      </c>
      <c r="V1" s="71" t="s">
        <v>7</v>
      </c>
      <c r="W1" s="71" t="s">
        <v>73</v>
      </c>
      <c r="X1" s="71" t="s">
        <v>74</v>
      </c>
    </row>
    <row r="2" spans="1:26" x14ac:dyDescent="0.25">
      <c r="A2" s="72">
        <f>R2</f>
        <v>0</v>
      </c>
      <c r="B2" s="72">
        <f>U2</f>
        <v>425</v>
      </c>
      <c r="C2" s="72">
        <f>B2*1.2</f>
        <v>510</v>
      </c>
      <c r="D2" s="72">
        <f>C2*1.2</f>
        <v>612</v>
      </c>
      <c r="E2" s="72">
        <f>C2*1.3</f>
        <v>663</v>
      </c>
      <c r="F2" s="72">
        <f>C2*1.25</f>
        <v>637.5</v>
      </c>
      <c r="G2" s="73">
        <f>V2</f>
        <v>1500000</v>
      </c>
      <c r="H2" s="72">
        <f t="shared" ref="H2:H20" si="0">ROUND((G2/B2),0)</f>
        <v>3529</v>
      </c>
      <c r="I2" s="72">
        <f t="shared" ref="I2:I20" si="1">ROUND((G2/C2),0)</f>
        <v>2941</v>
      </c>
      <c r="J2" s="72">
        <f t="shared" ref="J2:J20" si="2">ROUND((G2/D2),0)</f>
        <v>2451</v>
      </c>
      <c r="K2" s="74">
        <f>ROUND((G2/E2),0)</f>
        <v>2262</v>
      </c>
      <c r="L2" s="74">
        <f>ROUND((G2/F2),0)</f>
        <v>2353</v>
      </c>
      <c r="M2" s="72">
        <f>W2</f>
        <v>0</v>
      </c>
      <c r="N2" s="72">
        <f>X2</f>
        <v>0</v>
      </c>
      <c r="S2">
        <v>0</v>
      </c>
      <c r="T2">
        <v>510</v>
      </c>
      <c r="U2">
        <f t="shared" ref="U2:U3" si="3">T2/1.2</f>
        <v>425</v>
      </c>
      <c r="V2" s="75">
        <v>1500000</v>
      </c>
      <c r="X2" s="76"/>
      <c r="Y2" s="76" t="s">
        <v>96</v>
      </c>
    </row>
    <row r="3" spans="1:26" x14ac:dyDescent="0.25">
      <c r="A3" s="72">
        <f t="shared" ref="A3:A20" si="4">R3</f>
        <v>0</v>
      </c>
      <c r="B3" s="72">
        <f t="shared" ref="B3:B20" si="5">U3</f>
        <v>0</v>
      </c>
      <c r="C3" s="72">
        <f t="shared" ref="C3:C21" si="6">B3*1.2</f>
        <v>0</v>
      </c>
      <c r="D3" s="72">
        <f t="shared" ref="D3:D20" si="7">C3*1.2</f>
        <v>0</v>
      </c>
      <c r="E3" s="72">
        <f t="shared" ref="E3:E20" si="8">C3*1.3</f>
        <v>0</v>
      </c>
      <c r="F3" s="72">
        <f t="shared" ref="F3:F20" si="9">C3*1.25</f>
        <v>0</v>
      </c>
      <c r="G3" s="73">
        <f t="shared" ref="G3:G20" si="10">V3</f>
        <v>0</v>
      </c>
      <c r="H3" s="74" t="e">
        <f t="shared" si="0"/>
        <v>#DIV/0!</v>
      </c>
      <c r="I3" s="74" t="e">
        <f t="shared" si="1"/>
        <v>#DIV/0!</v>
      </c>
      <c r="J3" s="74" t="e">
        <f t="shared" si="2"/>
        <v>#DIV/0!</v>
      </c>
      <c r="K3" s="74" t="e">
        <f t="shared" ref="K3:K20" si="11">ROUND((G3/E3),0)</f>
        <v>#DIV/0!</v>
      </c>
      <c r="L3" s="74" t="e">
        <f t="shared" ref="L3:L21" si="12">ROUND((G3/F3),0)</f>
        <v>#DIV/0!</v>
      </c>
      <c r="M3" s="72">
        <f t="shared" ref="M3:N20" si="13">W3</f>
        <v>0</v>
      </c>
      <c r="N3" s="72">
        <f t="shared" si="13"/>
        <v>0</v>
      </c>
      <c r="S3">
        <v>0</v>
      </c>
      <c r="T3">
        <f t="shared" ref="T3" si="14">S3/1.2</f>
        <v>0</v>
      </c>
      <c r="U3">
        <f t="shared" si="3"/>
        <v>0</v>
      </c>
      <c r="V3" s="75">
        <v>0</v>
      </c>
      <c r="X3" s="76"/>
      <c r="Y3" s="76"/>
    </row>
    <row r="4" spans="1:26" x14ac:dyDescent="0.25">
      <c r="A4" s="72">
        <f t="shared" si="4"/>
        <v>0</v>
      </c>
      <c r="B4" s="72">
        <f t="shared" si="5"/>
        <v>375</v>
      </c>
      <c r="C4" s="72">
        <f t="shared" si="6"/>
        <v>450</v>
      </c>
      <c r="D4" s="72">
        <f t="shared" si="7"/>
        <v>540</v>
      </c>
      <c r="E4" s="72">
        <f t="shared" si="8"/>
        <v>585</v>
      </c>
      <c r="F4" s="72">
        <f t="shared" si="9"/>
        <v>562.5</v>
      </c>
      <c r="G4" s="73">
        <f t="shared" si="10"/>
        <v>910000</v>
      </c>
      <c r="H4" s="72">
        <f t="shared" si="0"/>
        <v>2427</v>
      </c>
      <c r="I4" s="72">
        <f t="shared" si="1"/>
        <v>2022</v>
      </c>
      <c r="J4" s="72">
        <f t="shared" si="2"/>
        <v>1685</v>
      </c>
      <c r="K4" s="74">
        <f t="shared" si="11"/>
        <v>1556</v>
      </c>
      <c r="L4" s="74">
        <f t="shared" si="12"/>
        <v>1618</v>
      </c>
      <c r="M4" s="72">
        <f t="shared" si="13"/>
        <v>0</v>
      </c>
      <c r="N4" s="72">
        <f t="shared" si="13"/>
        <v>0</v>
      </c>
      <c r="S4">
        <v>0</v>
      </c>
      <c r="T4">
        <v>450</v>
      </c>
      <c r="U4">
        <f t="shared" ref="U4" si="15">T4/1.2</f>
        <v>375</v>
      </c>
      <c r="V4" s="75">
        <v>910000</v>
      </c>
      <c r="Y4" s="76"/>
    </row>
    <row r="5" spans="1:26" x14ac:dyDescent="0.25">
      <c r="A5" s="72">
        <f t="shared" si="4"/>
        <v>0</v>
      </c>
      <c r="B5" s="72">
        <f t="shared" si="5"/>
        <v>673.33333333333337</v>
      </c>
      <c r="C5" s="72">
        <f t="shared" si="6"/>
        <v>808</v>
      </c>
      <c r="D5" s="72">
        <f t="shared" si="7"/>
        <v>969.59999999999991</v>
      </c>
      <c r="E5" s="72">
        <f t="shared" si="8"/>
        <v>1050.4000000000001</v>
      </c>
      <c r="F5" s="72">
        <f t="shared" si="9"/>
        <v>1010</v>
      </c>
      <c r="G5" s="73">
        <f t="shared" si="10"/>
        <v>1600000</v>
      </c>
      <c r="H5" s="72">
        <f t="shared" si="0"/>
        <v>2376</v>
      </c>
      <c r="I5" s="72">
        <f t="shared" si="1"/>
        <v>1980</v>
      </c>
      <c r="J5" s="72">
        <f t="shared" si="2"/>
        <v>1650</v>
      </c>
      <c r="K5" s="72">
        <f t="shared" si="11"/>
        <v>1523</v>
      </c>
      <c r="L5" s="74">
        <f t="shared" si="12"/>
        <v>1584</v>
      </c>
      <c r="M5" s="72">
        <f t="shared" si="13"/>
        <v>0</v>
      </c>
      <c r="N5" s="72">
        <f t="shared" si="13"/>
        <v>0</v>
      </c>
      <c r="S5">
        <v>0</v>
      </c>
      <c r="T5">
        <v>808</v>
      </c>
      <c r="U5">
        <f t="shared" ref="U5" si="16">T5/1.2</f>
        <v>673.33333333333337</v>
      </c>
      <c r="V5" s="75">
        <v>1600000</v>
      </c>
      <c r="Y5" s="76" t="s">
        <v>96</v>
      </c>
    </row>
    <row r="6" spans="1:26" x14ac:dyDescent="0.25">
      <c r="A6" s="72">
        <f t="shared" si="4"/>
        <v>0</v>
      </c>
      <c r="B6" s="72">
        <f t="shared" si="5"/>
        <v>583.33333333333337</v>
      </c>
      <c r="C6" s="72">
        <f t="shared" si="6"/>
        <v>700</v>
      </c>
      <c r="D6" s="72">
        <f t="shared" si="7"/>
        <v>840</v>
      </c>
      <c r="E6" s="72">
        <f t="shared" si="8"/>
        <v>910</v>
      </c>
      <c r="F6" s="72">
        <f t="shared" si="9"/>
        <v>875</v>
      </c>
      <c r="G6" s="73">
        <f t="shared" si="10"/>
        <v>1500000</v>
      </c>
      <c r="H6" s="86">
        <f t="shared" si="0"/>
        <v>2571</v>
      </c>
      <c r="I6" s="86">
        <f t="shared" si="1"/>
        <v>2143</v>
      </c>
      <c r="J6" s="86">
        <f t="shared" si="2"/>
        <v>1786</v>
      </c>
      <c r="K6" s="86">
        <f t="shared" si="11"/>
        <v>1648</v>
      </c>
      <c r="L6" s="74">
        <f t="shared" si="12"/>
        <v>1714</v>
      </c>
      <c r="M6" s="72">
        <f t="shared" si="13"/>
        <v>0</v>
      </c>
      <c r="N6" s="72">
        <f t="shared" si="13"/>
        <v>0</v>
      </c>
      <c r="S6">
        <v>0</v>
      </c>
      <c r="T6">
        <v>700</v>
      </c>
      <c r="U6">
        <f t="shared" ref="U6" si="17">T6/1.2</f>
        <v>583.33333333333337</v>
      </c>
      <c r="V6" s="75">
        <v>1500000</v>
      </c>
      <c r="X6" s="76"/>
      <c r="Y6" s="76" t="s">
        <v>97</v>
      </c>
    </row>
    <row r="7" spans="1:26" x14ac:dyDescent="0.25">
      <c r="A7" s="72">
        <f t="shared" si="4"/>
        <v>0</v>
      </c>
      <c r="B7" s="72">
        <f t="shared" si="5"/>
        <v>916.66666666666674</v>
      </c>
      <c r="C7" s="72">
        <f t="shared" si="6"/>
        <v>1100</v>
      </c>
      <c r="D7" s="72">
        <f t="shared" si="7"/>
        <v>1320</v>
      </c>
      <c r="E7" s="72">
        <f t="shared" si="8"/>
        <v>1430</v>
      </c>
      <c r="F7" s="72">
        <f t="shared" si="9"/>
        <v>1375</v>
      </c>
      <c r="G7" s="73">
        <f t="shared" si="10"/>
        <v>5300000</v>
      </c>
      <c r="H7" s="86">
        <f t="shared" si="0"/>
        <v>5782</v>
      </c>
      <c r="I7" s="86">
        <f t="shared" si="1"/>
        <v>4818</v>
      </c>
      <c r="J7" s="86">
        <f t="shared" si="2"/>
        <v>4015</v>
      </c>
      <c r="K7" s="86">
        <f t="shared" si="11"/>
        <v>3706</v>
      </c>
      <c r="L7" s="86">
        <f t="shared" si="12"/>
        <v>3855</v>
      </c>
      <c r="M7" s="72">
        <f t="shared" si="13"/>
        <v>0</v>
      </c>
      <c r="N7" s="72">
        <f t="shared" si="13"/>
        <v>0</v>
      </c>
      <c r="S7">
        <v>0</v>
      </c>
      <c r="T7">
        <v>1100</v>
      </c>
      <c r="U7">
        <f t="shared" ref="U7" si="18">T7/1.2</f>
        <v>916.66666666666674</v>
      </c>
      <c r="V7" s="75">
        <v>5300000</v>
      </c>
      <c r="X7" s="76"/>
      <c r="Y7" s="76" t="s">
        <v>100</v>
      </c>
    </row>
    <row r="8" spans="1:26" x14ac:dyDescent="0.25">
      <c r="A8" s="72">
        <f t="shared" si="4"/>
        <v>0</v>
      </c>
      <c r="B8" s="72">
        <f t="shared" si="5"/>
        <v>885.41666666666674</v>
      </c>
      <c r="C8" s="72">
        <f t="shared" si="6"/>
        <v>1062.5</v>
      </c>
      <c r="D8" s="72">
        <f t="shared" si="7"/>
        <v>1275</v>
      </c>
      <c r="E8" s="72">
        <f t="shared" si="8"/>
        <v>1381.25</v>
      </c>
      <c r="F8" s="72">
        <f t="shared" si="9"/>
        <v>1328.125</v>
      </c>
      <c r="G8" s="73">
        <f t="shared" si="10"/>
        <v>7000000</v>
      </c>
      <c r="H8" s="86">
        <f t="shared" si="0"/>
        <v>7906</v>
      </c>
      <c r="I8" s="86">
        <f t="shared" si="1"/>
        <v>6588</v>
      </c>
      <c r="J8" s="86">
        <f t="shared" si="2"/>
        <v>5490</v>
      </c>
      <c r="K8" s="86">
        <f t="shared" si="11"/>
        <v>5068</v>
      </c>
      <c r="L8" s="86">
        <f t="shared" si="12"/>
        <v>5271</v>
      </c>
      <c r="M8" s="72" t="str">
        <f t="shared" si="13"/>
        <v>400M</v>
      </c>
      <c r="N8" s="72">
        <f t="shared" si="13"/>
        <v>0</v>
      </c>
      <c r="S8">
        <v>1275</v>
      </c>
      <c r="T8">
        <f t="shared" ref="T8" si="19">S8/1.2</f>
        <v>1062.5</v>
      </c>
      <c r="U8">
        <f t="shared" ref="U8:U9" si="20">T8/1.2</f>
        <v>885.41666666666674</v>
      </c>
      <c r="V8" s="75">
        <v>7000000</v>
      </c>
      <c r="W8" t="s">
        <v>102</v>
      </c>
      <c r="X8" s="76"/>
      <c r="Y8" s="76" t="s">
        <v>101</v>
      </c>
    </row>
    <row r="9" spans="1:26" ht="15.75" x14ac:dyDescent="0.3">
      <c r="A9" s="72">
        <f t="shared" si="4"/>
        <v>0</v>
      </c>
      <c r="B9" s="72">
        <f t="shared" si="5"/>
        <v>0</v>
      </c>
      <c r="C9" s="72">
        <f t="shared" si="6"/>
        <v>0</v>
      </c>
      <c r="D9" s="72">
        <f t="shared" si="7"/>
        <v>0</v>
      </c>
      <c r="E9" s="72">
        <f t="shared" si="8"/>
        <v>0</v>
      </c>
      <c r="F9" s="72">
        <f t="shared" si="9"/>
        <v>0</v>
      </c>
      <c r="G9" s="73">
        <f t="shared" si="10"/>
        <v>0</v>
      </c>
      <c r="H9" s="86" t="e">
        <f t="shared" si="0"/>
        <v>#DIV/0!</v>
      </c>
      <c r="I9" s="86" t="e">
        <f t="shared" si="1"/>
        <v>#DIV/0!</v>
      </c>
      <c r="J9" s="86" t="e">
        <f t="shared" si="2"/>
        <v>#DIV/0!</v>
      </c>
      <c r="K9" s="86" t="e">
        <f t="shared" si="11"/>
        <v>#DIV/0!</v>
      </c>
      <c r="L9" s="86" t="e">
        <f t="shared" si="12"/>
        <v>#DIV/0!</v>
      </c>
      <c r="M9" s="72">
        <f t="shared" si="13"/>
        <v>0</v>
      </c>
      <c r="N9" s="72">
        <f t="shared" si="13"/>
        <v>0</v>
      </c>
      <c r="S9">
        <v>0</v>
      </c>
      <c r="T9">
        <f t="shared" ref="T9" si="21">S9/1.2</f>
        <v>0</v>
      </c>
      <c r="U9">
        <f t="shared" si="20"/>
        <v>0</v>
      </c>
      <c r="V9" s="75">
        <v>0</v>
      </c>
      <c r="X9" s="76"/>
      <c r="Y9" s="76"/>
      <c r="Z9" s="93"/>
    </row>
    <row r="10" spans="1:26" x14ac:dyDescent="0.25">
      <c r="A10" s="72">
        <f t="shared" si="4"/>
        <v>0</v>
      </c>
      <c r="B10" s="72">
        <f t="shared" si="5"/>
        <v>0</v>
      </c>
      <c r="C10" s="72">
        <f t="shared" si="6"/>
        <v>0</v>
      </c>
      <c r="D10" s="72">
        <f t="shared" si="7"/>
        <v>0</v>
      </c>
      <c r="E10" s="72">
        <f t="shared" si="8"/>
        <v>0</v>
      </c>
      <c r="F10" s="72">
        <f t="shared" si="9"/>
        <v>0</v>
      </c>
      <c r="G10" s="73">
        <f t="shared" si="10"/>
        <v>0</v>
      </c>
      <c r="H10" s="86" t="e">
        <f t="shared" si="0"/>
        <v>#DIV/0!</v>
      </c>
      <c r="I10" s="86" t="e">
        <f t="shared" si="1"/>
        <v>#DIV/0!</v>
      </c>
      <c r="J10" s="86" t="e">
        <f t="shared" si="2"/>
        <v>#DIV/0!</v>
      </c>
      <c r="K10" s="86" t="e">
        <f t="shared" si="11"/>
        <v>#DIV/0!</v>
      </c>
      <c r="L10" s="86" t="e">
        <f t="shared" si="12"/>
        <v>#DIV/0!</v>
      </c>
      <c r="M10" s="72">
        <f t="shared" si="13"/>
        <v>0</v>
      </c>
      <c r="N10" s="72">
        <f t="shared" si="13"/>
        <v>0</v>
      </c>
      <c r="S10">
        <v>0</v>
      </c>
      <c r="T10">
        <f t="shared" ref="T10:T11" si="22">S10/1.2</f>
        <v>0</v>
      </c>
      <c r="U10">
        <f t="shared" ref="U10" si="23">T10/1.2</f>
        <v>0</v>
      </c>
      <c r="V10" s="75">
        <v>0</v>
      </c>
      <c r="X10" s="76"/>
      <c r="Y10" s="76"/>
    </row>
    <row r="11" spans="1:26" x14ac:dyDescent="0.25">
      <c r="A11" s="72">
        <f t="shared" si="4"/>
        <v>0</v>
      </c>
      <c r="B11" s="72">
        <f t="shared" si="5"/>
        <v>0</v>
      </c>
      <c r="C11" s="72">
        <f t="shared" si="6"/>
        <v>0</v>
      </c>
      <c r="D11" s="72">
        <f t="shared" si="7"/>
        <v>0</v>
      </c>
      <c r="E11" s="72">
        <f t="shared" si="8"/>
        <v>0</v>
      </c>
      <c r="F11" s="72">
        <f t="shared" si="9"/>
        <v>0</v>
      </c>
      <c r="G11" s="73">
        <f t="shared" si="10"/>
        <v>0</v>
      </c>
      <c r="H11" s="86" t="e">
        <f t="shared" si="0"/>
        <v>#DIV/0!</v>
      </c>
      <c r="I11" s="86" t="e">
        <f t="shared" si="1"/>
        <v>#DIV/0!</v>
      </c>
      <c r="J11" s="86" t="e">
        <f t="shared" si="2"/>
        <v>#DIV/0!</v>
      </c>
      <c r="K11" s="86" t="e">
        <f t="shared" si="11"/>
        <v>#DIV/0!</v>
      </c>
      <c r="L11" s="86" t="e">
        <f t="shared" si="12"/>
        <v>#DIV/0!</v>
      </c>
      <c r="M11" s="72">
        <f t="shared" si="13"/>
        <v>0</v>
      </c>
      <c r="N11" s="72">
        <f t="shared" si="13"/>
        <v>0</v>
      </c>
      <c r="S11">
        <v>0</v>
      </c>
      <c r="T11">
        <f t="shared" si="22"/>
        <v>0</v>
      </c>
      <c r="U11">
        <f t="shared" ref="U11" si="24">T11/1.2</f>
        <v>0</v>
      </c>
      <c r="V11" s="75">
        <v>0</v>
      </c>
      <c r="Y11" s="76"/>
    </row>
    <row r="12" spans="1:26" x14ac:dyDescent="0.25">
      <c r="A12" s="72">
        <f t="shared" si="4"/>
        <v>0</v>
      </c>
      <c r="B12" s="72">
        <f t="shared" si="5"/>
        <v>0</v>
      </c>
      <c r="C12" s="72">
        <f t="shared" si="6"/>
        <v>0</v>
      </c>
      <c r="D12" s="72">
        <f t="shared" si="7"/>
        <v>0</v>
      </c>
      <c r="E12" s="72">
        <f t="shared" si="8"/>
        <v>0</v>
      </c>
      <c r="F12" s="72">
        <f t="shared" si="9"/>
        <v>0</v>
      </c>
      <c r="G12" s="73">
        <f t="shared" si="10"/>
        <v>0</v>
      </c>
      <c r="H12" s="86" t="e">
        <f t="shared" si="0"/>
        <v>#DIV/0!</v>
      </c>
      <c r="I12" s="86" t="e">
        <f t="shared" si="1"/>
        <v>#DIV/0!</v>
      </c>
      <c r="J12" s="86" t="e">
        <f t="shared" si="2"/>
        <v>#DIV/0!</v>
      </c>
      <c r="K12" s="86" t="e">
        <f t="shared" si="11"/>
        <v>#DIV/0!</v>
      </c>
      <c r="L12" s="86" t="e">
        <f t="shared" si="12"/>
        <v>#DIV/0!</v>
      </c>
      <c r="M12" s="72">
        <f t="shared" si="13"/>
        <v>0</v>
      </c>
      <c r="N12" s="72">
        <f t="shared" si="13"/>
        <v>0</v>
      </c>
      <c r="S12">
        <v>0</v>
      </c>
      <c r="T12">
        <f t="shared" ref="T12" si="25">S12/1.2</f>
        <v>0</v>
      </c>
      <c r="U12">
        <f t="shared" ref="U12" si="26">T12/1.2</f>
        <v>0</v>
      </c>
      <c r="V12" s="75">
        <v>0</v>
      </c>
      <c r="Y12" s="76"/>
    </row>
    <row r="13" spans="1:26" x14ac:dyDescent="0.25">
      <c r="A13" s="72">
        <f t="shared" si="4"/>
        <v>0</v>
      </c>
      <c r="B13" s="72">
        <f t="shared" si="5"/>
        <v>0</v>
      </c>
      <c r="C13" s="72">
        <f t="shared" si="6"/>
        <v>0</v>
      </c>
      <c r="D13" s="72">
        <f t="shared" si="7"/>
        <v>0</v>
      </c>
      <c r="E13" s="72">
        <f t="shared" si="8"/>
        <v>0</v>
      </c>
      <c r="F13" s="72">
        <f t="shared" si="9"/>
        <v>0</v>
      </c>
      <c r="G13" s="73">
        <f t="shared" si="10"/>
        <v>0</v>
      </c>
      <c r="H13" s="72" t="e">
        <f t="shared" si="0"/>
        <v>#DIV/0!</v>
      </c>
      <c r="I13" s="72" t="e">
        <f t="shared" si="1"/>
        <v>#DIV/0!</v>
      </c>
      <c r="J13" s="72" t="e">
        <f t="shared" si="2"/>
        <v>#DIV/0!</v>
      </c>
      <c r="K13" s="72" t="e">
        <f t="shared" si="11"/>
        <v>#DIV/0!</v>
      </c>
      <c r="L13" s="74" t="e">
        <f t="shared" si="12"/>
        <v>#DIV/0!</v>
      </c>
      <c r="M13" s="72">
        <f t="shared" si="13"/>
        <v>0</v>
      </c>
      <c r="N13" s="72">
        <f t="shared" si="13"/>
        <v>0</v>
      </c>
      <c r="S13">
        <v>0</v>
      </c>
      <c r="T13">
        <f t="shared" ref="T13" si="27">S13/1.2</f>
        <v>0</v>
      </c>
      <c r="U13">
        <f t="shared" ref="U13" si="28">T13/1.2</f>
        <v>0</v>
      </c>
      <c r="V13" s="75">
        <v>0</v>
      </c>
    </row>
    <row r="14" spans="1:26" x14ac:dyDescent="0.25">
      <c r="A14" s="72">
        <f t="shared" si="4"/>
        <v>0</v>
      </c>
      <c r="B14" s="72">
        <f t="shared" si="5"/>
        <v>0</v>
      </c>
      <c r="C14" s="72">
        <f t="shared" si="6"/>
        <v>0</v>
      </c>
      <c r="D14" s="72">
        <f t="shared" si="7"/>
        <v>0</v>
      </c>
      <c r="E14" s="72">
        <f t="shared" si="8"/>
        <v>0</v>
      </c>
      <c r="F14" s="72">
        <f t="shared" si="9"/>
        <v>0</v>
      </c>
      <c r="G14" s="73">
        <f t="shared" si="10"/>
        <v>0</v>
      </c>
      <c r="H14" s="72" t="e">
        <f t="shared" si="0"/>
        <v>#DIV/0!</v>
      </c>
      <c r="I14" s="72" t="e">
        <f t="shared" si="1"/>
        <v>#DIV/0!</v>
      </c>
      <c r="J14" s="72" t="e">
        <f t="shared" si="2"/>
        <v>#DIV/0!</v>
      </c>
      <c r="K14" s="72" t="e">
        <f t="shared" si="11"/>
        <v>#DIV/0!</v>
      </c>
      <c r="L14" s="74" t="e">
        <f t="shared" si="12"/>
        <v>#DIV/0!</v>
      </c>
      <c r="M14" s="72">
        <f t="shared" si="13"/>
        <v>0</v>
      </c>
      <c r="N14" s="72">
        <f t="shared" si="13"/>
        <v>0</v>
      </c>
      <c r="S14">
        <v>0</v>
      </c>
      <c r="T14">
        <f t="shared" ref="T14" si="29">S14/1.2</f>
        <v>0</v>
      </c>
      <c r="U14">
        <f t="shared" ref="U14" si="30">T14/1.2</f>
        <v>0</v>
      </c>
      <c r="V14" s="75">
        <v>0</v>
      </c>
    </row>
    <row r="15" spans="1:26" x14ac:dyDescent="0.25">
      <c r="A15" s="72">
        <f t="shared" si="4"/>
        <v>0</v>
      </c>
      <c r="B15" s="72">
        <f t="shared" si="5"/>
        <v>0</v>
      </c>
      <c r="C15" s="72">
        <f t="shared" si="6"/>
        <v>0</v>
      </c>
      <c r="D15" s="72">
        <f t="shared" si="7"/>
        <v>0</v>
      </c>
      <c r="E15" s="72">
        <f t="shared" si="8"/>
        <v>0</v>
      </c>
      <c r="F15" s="72">
        <f t="shared" si="9"/>
        <v>0</v>
      </c>
      <c r="G15" s="73">
        <f t="shared" si="10"/>
        <v>0</v>
      </c>
      <c r="H15" s="72" t="e">
        <f t="shared" si="0"/>
        <v>#DIV/0!</v>
      </c>
      <c r="I15" s="72" t="e">
        <f t="shared" si="1"/>
        <v>#DIV/0!</v>
      </c>
      <c r="J15" s="72" t="e">
        <f t="shared" si="2"/>
        <v>#DIV/0!</v>
      </c>
      <c r="K15" s="72" t="e">
        <f t="shared" si="11"/>
        <v>#DIV/0!</v>
      </c>
      <c r="L15" s="74" t="e">
        <f t="shared" si="12"/>
        <v>#DIV/0!</v>
      </c>
      <c r="M15" s="72">
        <f t="shared" si="13"/>
        <v>0</v>
      </c>
      <c r="N15" s="72">
        <f t="shared" si="13"/>
        <v>0</v>
      </c>
      <c r="S15">
        <v>0</v>
      </c>
      <c r="T15">
        <f t="shared" ref="T15" si="31">S15/1.2</f>
        <v>0</v>
      </c>
      <c r="U15">
        <f t="shared" ref="U15" si="32">T15/1.2</f>
        <v>0</v>
      </c>
      <c r="V15" s="75">
        <v>0</v>
      </c>
    </row>
    <row r="16" spans="1:26" x14ac:dyDescent="0.25">
      <c r="A16" s="72">
        <f t="shared" si="4"/>
        <v>0</v>
      </c>
      <c r="B16" s="72">
        <f t="shared" si="5"/>
        <v>0</v>
      </c>
      <c r="C16" s="72">
        <f t="shared" si="6"/>
        <v>0</v>
      </c>
      <c r="D16" s="72">
        <f t="shared" si="7"/>
        <v>0</v>
      </c>
      <c r="E16" s="72">
        <f t="shared" si="8"/>
        <v>0</v>
      </c>
      <c r="F16" s="72">
        <f t="shared" si="9"/>
        <v>0</v>
      </c>
      <c r="G16" s="73">
        <f t="shared" si="10"/>
        <v>0</v>
      </c>
      <c r="H16" s="72" t="e">
        <f t="shared" si="0"/>
        <v>#DIV/0!</v>
      </c>
      <c r="I16" s="72" t="e">
        <f t="shared" si="1"/>
        <v>#DIV/0!</v>
      </c>
      <c r="J16" s="72" t="e">
        <f t="shared" si="2"/>
        <v>#DIV/0!</v>
      </c>
      <c r="K16" s="72" t="e">
        <f t="shared" si="11"/>
        <v>#DIV/0!</v>
      </c>
      <c r="L16" s="74" t="e">
        <f t="shared" si="12"/>
        <v>#DIV/0!</v>
      </c>
      <c r="M16" s="72">
        <f t="shared" si="13"/>
        <v>0</v>
      </c>
      <c r="N16" s="72">
        <f t="shared" si="13"/>
        <v>0</v>
      </c>
      <c r="S16">
        <v>0</v>
      </c>
      <c r="T16">
        <f t="shared" ref="T16:U18" si="33">S16/1.2</f>
        <v>0</v>
      </c>
      <c r="U16">
        <f t="shared" si="33"/>
        <v>0</v>
      </c>
      <c r="V16" s="75">
        <v>0</v>
      </c>
    </row>
    <row r="17" spans="1:22" x14ac:dyDescent="0.25">
      <c r="A17" s="72">
        <f t="shared" si="4"/>
        <v>0</v>
      </c>
      <c r="B17" s="72">
        <f t="shared" si="5"/>
        <v>0</v>
      </c>
      <c r="C17" s="72">
        <f t="shared" si="6"/>
        <v>0</v>
      </c>
      <c r="D17" s="72">
        <f t="shared" si="7"/>
        <v>0</v>
      </c>
      <c r="E17" s="72">
        <f t="shared" si="8"/>
        <v>0</v>
      </c>
      <c r="F17" s="72">
        <f t="shared" si="9"/>
        <v>0</v>
      </c>
      <c r="G17" s="73">
        <f t="shared" si="10"/>
        <v>0</v>
      </c>
      <c r="H17" s="72" t="e">
        <f t="shared" si="0"/>
        <v>#DIV/0!</v>
      </c>
      <c r="I17" s="72" t="e">
        <f t="shared" si="1"/>
        <v>#DIV/0!</v>
      </c>
      <c r="J17" s="72" t="e">
        <f t="shared" si="2"/>
        <v>#DIV/0!</v>
      </c>
      <c r="K17" s="72" t="e">
        <f t="shared" si="11"/>
        <v>#DIV/0!</v>
      </c>
      <c r="L17" s="74" t="e">
        <f t="shared" si="12"/>
        <v>#DIV/0!</v>
      </c>
      <c r="M17" s="72">
        <f t="shared" si="13"/>
        <v>0</v>
      </c>
      <c r="N17" s="72">
        <f t="shared" si="13"/>
        <v>0</v>
      </c>
      <c r="S17">
        <v>0</v>
      </c>
      <c r="T17">
        <f t="shared" si="33"/>
        <v>0</v>
      </c>
      <c r="U17">
        <f t="shared" si="33"/>
        <v>0</v>
      </c>
      <c r="V17" s="75">
        <v>0</v>
      </c>
    </row>
    <row r="18" spans="1:22" x14ac:dyDescent="0.25">
      <c r="A18" s="72">
        <f t="shared" si="4"/>
        <v>0</v>
      </c>
      <c r="B18" s="72">
        <f t="shared" si="5"/>
        <v>0</v>
      </c>
      <c r="C18" s="72">
        <f t="shared" si="6"/>
        <v>0</v>
      </c>
      <c r="D18" s="72">
        <f t="shared" si="7"/>
        <v>0</v>
      </c>
      <c r="E18" s="72">
        <f t="shared" si="8"/>
        <v>0</v>
      </c>
      <c r="F18" s="72">
        <f t="shared" si="9"/>
        <v>0</v>
      </c>
      <c r="G18" s="73">
        <f t="shared" si="10"/>
        <v>0</v>
      </c>
      <c r="H18" s="72" t="e">
        <f t="shared" si="0"/>
        <v>#DIV/0!</v>
      </c>
      <c r="I18" s="72" t="e">
        <f t="shared" si="1"/>
        <v>#DIV/0!</v>
      </c>
      <c r="J18" s="72" t="e">
        <f t="shared" si="2"/>
        <v>#DIV/0!</v>
      </c>
      <c r="K18" s="72" t="e">
        <f t="shared" si="11"/>
        <v>#DIV/0!</v>
      </c>
      <c r="L18" s="74" t="e">
        <f t="shared" si="12"/>
        <v>#DIV/0!</v>
      </c>
      <c r="M18" s="72">
        <f t="shared" si="13"/>
        <v>0</v>
      </c>
      <c r="N18" s="72">
        <f t="shared" si="13"/>
        <v>0</v>
      </c>
      <c r="S18">
        <v>0</v>
      </c>
      <c r="T18">
        <f t="shared" si="33"/>
        <v>0</v>
      </c>
      <c r="U18">
        <f t="shared" si="33"/>
        <v>0</v>
      </c>
      <c r="V18" s="75">
        <v>0</v>
      </c>
    </row>
    <row r="19" spans="1:22" x14ac:dyDescent="0.25">
      <c r="A19" s="72">
        <f t="shared" si="4"/>
        <v>0</v>
      </c>
      <c r="B19" s="72">
        <f t="shared" si="5"/>
        <v>0</v>
      </c>
      <c r="C19" s="72">
        <f t="shared" si="6"/>
        <v>0</v>
      </c>
      <c r="D19" s="72">
        <f t="shared" si="7"/>
        <v>0</v>
      </c>
      <c r="E19" s="72">
        <f t="shared" si="8"/>
        <v>0</v>
      </c>
      <c r="F19" s="72">
        <f t="shared" si="9"/>
        <v>0</v>
      </c>
      <c r="G19" s="73">
        <f t="shared" si="10"/>
        <v>0</v>
      </c>
      <c r="H19" s="72" t="e">
        <f t="shared" si="0"/>
        <v>#DIV/0!</v>
      </c>
      <c r="I19" s="72" t="e">
        <f t="shared" si="1"/>
        <v>#DIV/0!</v>
      </c>
      <c r="J19" s="72" t="e">
        <f t="shared" si="2"/>
        <v>#DIV/0!</v>
      </c>
      <c r="K19" s="72" t="e">
        <f t="shared" si="11"/>
        <v>#DIV/0!</v>
      </c>
      <c r="L19" s="74" t="e">
        <f t="shared" si="12"/>
        <v>#DIV/0!</v>
      </c>
      <c r="M19" s="72">
        <f t="shared" si="13"/>
        <v>0</v>
      </c>
      <c r="N19" s="72">
        <f t="shared" si="13"/>
        <v>0</v>
      </c>
      <c r="S19">
        <v>0</v>
      </c>
      <c r="T19">
        <f t="shared" ref="T19" si="34">S19/1.2</f>
        <v>0</v>
      </c>
      <c r="U19">
        <f t="shared" ref="U19" si="35">T19/1.2</f>
        <v>0</v>
      </c>
      <c r="V19" s="75">
        <v>0</v>
      </c>
    </row>
    <row r="20" spans="1:22" x14ac:dyDescent="0.25">
      <c r="A20" s="72">
        <f t="shared" si="4"/>
        <v>0</v>
      </c>
      <c r="B20" s="72">
        <f t="shared" si="5"/>
        <v>0</v>
      </c>
      <c r="C20" s="72">
        <f t="shared" si="6"/>
        <v>0</v>
      </c>
      <c r="D20" s="72">
        <f t="shared" si="7"/>
        <v>0</v>
      </c>
      <c r="E20" s="72">
        <f t="shared" si="8"/>
        <v>0</v>
      </c>
      <c r="F20" s="72">
        <f t="shared" si="9"/>
        <v>0</v>
      </c>
      <c r="G20" s="73">
        <f t="shared" si="10"/>
        <v>0</v>
      </c>
      <c r="H20" s="72" t="e">
        <f t="shared" si="0"/>
        <v>#DIV/0!</v>
      </c>
      <c r="I20" s="72" t="e">
        <f t="shared" si="1"/>
        <v>#DIV/0!</v>
      </c>
      <c r="J20" s="72" t="e">
        <f t="shared" si="2"/>
        <v>#DIV/0!</v>
      </c>
      <c r="K20" s="72" t="e">
        <f t="shared" si="11"/>
        <v>#DIV/0!</v>
      </c>
      <c r="L20" s="74" t="e">
        <f t="shared" si="12"/>
        <v>#DIV/0!</v>
      </c>
      <c r="M20" s="72">
        <f t="shared" si="13"/>
        <v>0</v>
      </c>
      <c r="N20" s="72">
        <f t="shared" si="13"/>
        <v>0</v>
      </c>
      <c r="S20">
        <v>0</v>
      </c>
      <c r="T20">
        <f t="shared" ref="T20:U20" si="36">S20/1.2</f>
        <v>0</v>
      </c>
      <c r="U20">
        <f t="shared" si="36"/>
        <v>0</v>
      </c>
      <c r="V20" s="75">
        <v>0</v>
      </c>
    </row>
    <row r="21" spans="1:22" x14ac:dyDescent="0.25">
      <c r="A21" s="72">
        <f t="shared" ref="A21" si="37">R21</f>
        <v>0</v>
      </c>
      <c r="B21" s="72">
        <f t="shared" ref="B21" si="38">U21</f>
        <v>0</v>
      </c>
      <c r="C21" s="72">
        <f t="shared" si="6"/>
        <v>0</v>
      </c>
      <c r="D21" s="72">
        <f t="shared" ref="D21" si="39">C21*1.2</f>
        <v>0</v>
      </c>
      <c r="E21" s="72">
        <f t="shared" ref="E21" si="40">C21*1.3</f>
        <v>0</v>
      </c>
      <c r="F21" s="72">
        <f t="shared" ref="F21" si="41">D21*1.45</f>
        <v>0</v>
      </c>
      <c r="G21" s="73">
        <f t="shared" ref="G21" si="42">V21</f>
        <v>0</v>
      </c>
      <c r="H21" s="72" t="e">
        <f t="shared" ref="H21" si="43">ROUND((G21/B21),0)</f>
        <v>#DIV/0!</v>
      </c>
      <c r="I21" s="72" t="e">
        <f t="shared" ref="I21" si="44">ROUND((G21/C21),0)</f>
        <v>#DIV/0!</v>
      </c>
      <c r="J21" s="72" t="e">
        <f t="shared" ref="J21" si="45">ROUND((G21/D21),0)</f>
        <v>#DIV/0!</v>
      </c>
      <c r="K21" s="72" t="e">
        <f t="shared" ref="K21" si="46">ROUND((G21/E21),0)</f>
        <v>#DIV/0!</v>
      </c>
      <c r="L21" s="74" t="e">
        <f t="shared" si="12"/>
        <v>#DIV/0!</v>
      </c>
      <c r="M21" s="72">
        <f t="shared" ref="M21" si="47">W21</f>
        <v>0</v>
      </c>
      <c r="N21" s="72">
        <f t="shared" ref="N21" si="48">X21</f>
        <v>0</v>
      </c>
      <c r="S21">
        <v>0</v>
      </c>
      <c r="T21">
        <f t="shared" ref="T21" si="49">S21/1.2</f>
        <v>0</v>
      </c>
      <c r="U21">
        <f t="shared" ref="U21" si="50">T21/1.2</f>
        <v>0</v>
      </c>
      <c r="V21" s="75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78516-D58E-4BB1-9912-4718CFF6C5E5}">
  <dimension ref="A1"/>
  <sheetViews>
    <sheetView topLeftCell="A4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912AE-865A-41D5-8EA1-1A01BC11B0F4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01DF3-C72A-455F-80D3-A5E359C521F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2B1C8-7018-46B2-8D60-513DC5E0ED8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7BE3-39FA-4728-AC4C-17A0B866F27D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D278D-CF2A-449A-BFB6-1733376594CC}">
  <dimension ref="A1"/>
  <sheetViews>
    <sheetView topLeftCell="A16" workbookViewId="0">
      <selection activeCell="A56" sqref="A5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Calculation</vt:lpstr>
      <vt:lpstr>Summary</vt:lpstr>
      <vt:lpstr>Sheet1</vt:lpstr>
      <vt:lpstr>Sheet2</vt:lpstr>
      <vt:lpstr>Sheet3</vt:lpstr>
      <vt:lpstr>Sheet4</vt:lpstr>
      <vt:lpstr>Sheet5</vt:lpstr>
      <vt:lpstr>Sheet6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2023-07-10T10:42:58Z</dcterms:modified>
</cp:coreProperties>
</file>